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ThisWorkbook" defaultThemeVersion="124226"/>
  <bookViews>
    <workbookView xWindow="360" yWindow="270" windowWidth="18735" windowHeight="1176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Pol'!$A$1:$U$124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D114" i="12"/>
  <c r="G39" i="1" s="1"/>
  <c r="G40" s="1"/>
  <c r="G25" s="1"/>
  <c r="BA104" i="12"/>
  <c r="BA102"/>
  <c r="BA93"/>
  <c r="G8"/>
  <c r="I47" i="1" s="1"/>
  <c r="G9" i="12"/>
  <c r="M9" s="1"/>
  <c r="M8" s="1"/>
  <c r="I9"/>
  <c r="I8" s="1"/>
  <c r="K9"/>
  <c r="O9"/>
  <c r="O8" s="1"/>
  <c r="Q9"/>
  <c r="U9"/>
  <c r="U8" s="1"/>
  <c r="G10"/>
  <c r="I10"/>
  <c r="K10"/>
  <c r="M10"/>
  <c r="O10"/>
  <c r="Q10"/>
  <c r="U10"/>
  <c r="G11"/>
  <c r="I48" i="1" s="1"/>
  <c r="G12" i="12"/>
  <c r="I12"/>
  <c r="I11" s="1"/>
  <c r="K12"/>
  <c r="M12"/>
  <c r="O12"/>
  <c r="O11" s="1"/>
  <c r="Q12"/>
  <c r="U12"/>
  <c r="U11" s="1"/>
  <c r="G13"/>
  <c r="I13"/>
  <c r="K13"/>
  <c r="M13"/>
  <c r="M11" s="1"/>
  <c r="O13"/>
  <c r="Q13"/>
  <c r="U13"/>
  <c r="G14"/>
  <c r="I49" i="1" s="1"/>
  <c r="U14" i="12"/>
  <c r="G15"/>
  <c r="M15" s="1"/>
  <c r="M14" s="1"/>
  <c r="I15"/>
  <c r="I14" s="1"/>
  <c r="K15"/>
  <c r="K14" s="1"/>
  <c r="O15"/>
  <c r="O14" s="1"/>
  <c r="Q15"/>
  <c r="Q14" s="1"/>
  <c r="U15"/>
  <c r="G17"/>
  <c r="I17"/>
  <c r="K17"/>
  <c r="M17"/>
  <c r="O17"/>
  <c r="Q17"/>
  <c r="U17"/>
  <c r="G18"/>
  <c r="AC114" s="1"/>
  <c r="F39" i="1" s="1"/>
  <c r="I18" i="12"/>
  <c r="K18"/>
  <c r="O18"/>
  <c r="Q18"/>
  <c r="U18"/>
  <c r="G19"/>
  <c r="M19" s="1"/>
  <c r="I19"/>
  <c r="K19"/>
  <c r="O19"/>
  <c r="Q19"/>
  <c r="U19"/>
  <c r="G20"/>
  <c r="I20"/>
  <c r="K20"/>
  <c r="K16" s="1"/>
  <c r="M20"/>
  <c r="O20"/>
  <c r="Q20"/>
  <c r="U20"/>
  <c r="G21"/>
  <c r="M21" s="1"/>
  <c r="I21"/>
  <c r="K21"/>
  <c r="O21"/>
  <c r="Q21"/>
  <c r="U21"/>
  <c r="G22"/>
  <c r="I22"/>
  <c r="K22"/>
  <c r="O22"/>
  <c r="Q22"/>
  <c r="U22"/>
  <c r="G23"/>
  <c r="I51" i="1" s="1"/>
  <c r="G24" i="12"/>
  <c r="M24" s="1"/>
  <c r="M23" s="1"/>
  <c r="I24"/>
  <c r="I23" s="1"/>
  <c r="K24"/>
  <c r="K23" s="1"/>
  <c r="O24"/>
  <c r="O23" s="1"/>
  <c r="Q24"/>
  <c r="Q23" s="1"/>
  <c r="U24"/>
  <c r="U23" s="1"/>
  <c r="G25"/>
  <c r="I52" i="1" s="1"/>
  <c r="G26" i="12"/>
  <c r="M26" s="1"/>
  <c r="I26"/>
  <c r="K26"/>
  <c r="K25" s="1"/>
  <c r="O26"/>
  <c r="Q26"/>
  <c r="Q25" s="1"/>
  <c r="U26"/>
  <c r="G27"/>
  <c r="I27"/>
  <c r="K27"/>
  <c r="M27"/>
  <c r="O27"/>
  <c r="Q27"/>
  <c r="U27"/>
  <c r="G28"/>
  <c r="M28" s="1"/>
  <c r="I28"/>
  <c r="K28"/>
  <c r="O28"/>
  <c r="Q28"/>
  <c r="U28"/>
  <c r="K29"/>
  <c r="O29"/>
  <c r="G30"/>
  <c r="G29" s="1"/>
  <c r="I53" i="1" s="1"/>
  <c r="I30" i="12"/>
  <c r="I29" s="1"/>
  <c r="K30"/>
  <c r="O30"/>
  <c r="Q30"/>
  <c r="Q29" s="1"/>
  <c r="U30"/>
  <c r="U29" s="1"/>
  <c r="G31"/>
  <c r="I54" i="1" s="1"/>
  <c r="G32" i="12"/>
  <c r="M32" s="1"/>
  <c r="M31" s="1"/>
  <c r="I32"/>
  <c r="K32"/>
  <c r="O32"/>
  <c r="Q32"/>
  <c r="Q31" s="1"/>
  <c r="U32"/>
  <c r="U31" s="1"/>
  <c r="G33"/>
  <c r="I33"/>
  <c r="K33"/>
  <c r="M33"/>
  <c r="O33"/>
  <c r="O31" s="1"/>
  <c r="Q33"/>
  <c r="U33"/>
  <c r="G35"/>
  <c r="M35" s="1"/>
  <c r="I35"/>
  <c r="K35"/>
  <c r="O35"/>
  <c r="Q35"/>
  <c r="U35"/>
  <c r="G36"/>
  <c r="M36" s="1"/>
  <c r="I36"/>
  <c r="K36"/>
  <c r="O36"/>
  <c r="Q36"/>
  <c r="U36"/>
  <c r="G37"/>
  <c r="I37"/>
  <c r="K37"/>
  <c r="O37"/>
  <c r="Q37"/>
  <c r="U37"/>
  <c r="G38"/>
  <c r="M38" s="1"/>
  <c r="I38"/>
  <c r="K38"/>
  <c r="O38"/>
  <c r="Q38"/>
  <c r="U38"/>
  <c r="G39"/>
  <c r="M39" s="1"/>
  <c r="I39"/>
  <c r="K39"/>
  <c r="O39"/>
  <c r="Q39"/>
  <c r="U39"/>
  <c r="G40"/>
  <c r="M40" s="1"/>
  <c r="I40"/>
  <c r="K40"/>
  <c r="O40"/>
  <c r="Q40"/>
  <c r="U40"/>
  <c r="G41"/>
  <c r="M41" s="1"/>
  <c r="I41"/>
  <c r="K41"/>
  <c r="O41"/>
  <c r="Q41"/>
  <c r="U41"/>
  <c r="G42"/>
  <c r="M42" s="1"/>
  <c r="I42"/>
  <c r="K42"/>
  <c r="O42"/>
  <c r="Q42"/>
  <c r="U42"/>
  <c r="G43"/>
  <c r="I43"/>
  <c r="K43"/>
  <c r="M43"/>
  <c r="O43"/>
  <c r="Q43"/>
  <c r="U43"/>
  <c r="G44"/>
  <c r="I44"/>
  <c r="K44"/>
  <c r="M44"/>
  <c r="O44"/>
  <c r="Q44"/>
  <c r="U44"/>
  <c r="G45"/>
  <c r="M45" s="1"/>
  <c r="I45"/>
  <c r="K45"/>
  <c r="O45"/>
  <c r="Q45"/>
  <c r="U45"/>
  <c r="G46"/>
  <c r="M46" s="1"/>
  <c r="I46"/>
  <c r="K46"/>
  <c r="O46"/>
  <c r="Q46"/>
  <c r="U46"/>
  <c r="G47"/>
  <c r="M47" s="1"/>
  <c r="I47"/>
  <c r="K47"/>
  <c r="O47"/>
  <c r="Q47"/>
  <c r="U47"/>
  <c r="G48"/>
  <c r="I48"/>
  <c r="K48"/>
  <c r="M48"/>
  <c r="O48"/>
  <c r="Q48"/>
  <c r="U48"/>
  <c r="G49"/>
  <c r="I49"/>
  <c r="K49"/>
  <c r="M49"/>
  <c r="O49"/>
  <c r="Q49"/>
  <c r="U49"/>
  <c r="G50"/>
  <c r="I50"/>
  <c r="K50"/>
  <c r="M50"/>
  <c r="O50"/>
  <c r="Q50"/>
  <c r="U50"/>
  <c r="G51"/>
  <c r="M51" s="1"/>
  <c r="I51"/>
  <c r="K51"/>
  <c r="O51"/>
  <c r="Q51"/>
  <c r="U51"/>
  <c r="G52"/>
  <c r="I52"/>
  <c r="K52"/>
  <c r="M52"/>
  <c r="O52"/>
  <c r="Q52"/>
  <c r="U52"/>
  <c r="K53"/>
  <c r="G54"/>
  <c r="G53" s="1"/>
  <c r="I56" i="1" s="1"/>
  <c r="I54" i="12"/>
  <c r="I53" s="1"/>
  <c r="K54"/>
  <c r="O54"/>
  <c r="O53" s="1"/>
  <c r="Q54"/>
  <c r="Q53" s="1"/>
  <c r="U54"/>
  <c r="U53" s="1"/>
  <c r="G55"/>
  <c r="I57" i="1" s="1"/>
  <c r="G56" i="12"/>
  <c r="I56"/>
  <c r="K56"/>
  <c r="M56"/>
  <c r="O56"/>
  <c r="Q56"/>
  <c r="U56"/>
  <c r="U55" s="1"/>
  <c r="G57"/>
  <c r="M57" s="1"/>
  <c r="I57"/>
  <c r="K57"/>
  <c r="O57"/>
  <c r="Q57"/>
  <c r="U57"/>
  <c r="G58"/>
  <c r="M58" s="1"/>
  <c r="I58"/>
  <c r="K58"/>
  <c r="O58"/>
  <c r="Q58"/>
  <c r="U58"/>
  <c r="G59"/>
  <c r="M59" s="1"/>
  <c r="I59"/>
  <c r="K59"/>
  <c r="O59"/>
  <c r="Q59"/>
  <c r="U59"/>
  <c r="G60"/>
  <c r="I60"/>
  <c r="K60"/>
  <c r="M60"/>
  <c r="O60"/>
  <c r="Q60"/>
  <c r="U60"/>
  <c r="G61"/>
  <c r="M61" s="1"/>
  <c r="I61"/>
  <c r="K61"/>
  <c r="O61"/>
  <c r="Q61"/>
  <c r="U61"/>
  <c r="G63"/>
  <c r="I63"/>
  <c r="K63"/>
  <c r="O63"/>
  <c r="Q63"/>
  <c r="U63"/>
  <c r="G64"/>
  <c r="M64" s="1"/>
  <c r="I64"/>
  <c r="K64"/>
  <c r="O64"/>
  <c r="Q64"/>
  <c r="U64"/>
  <c r="G65"/>
  <c r="M65" s="1"/>
  <c r="I65"/>
  <c r="K65"/>
  <c r="O65"/>
  <c r="Q65"/>
  <c r="U65"/>
  <c r="G66"/>
  <c r="M66" s="1"/>
  <c r="I66"/>
  <c r="K66"/>
  <c r="O66"/>
  <c r="Q66"/>
  <c r="U66"/>
  <c r="G67"/>
  <c r="I67"/>
  <c r="K67"/>
  <c r="M67"/>
  <c r="O67"/>
  <c r="Q67"/>
  <c r="U67"/>
  <c r="G68"/>
  <c r="I68"/>
  <c r="K68"/>
  <c r="M68"/>
  <c r="O68"/>
  <c r="Q68"/>
  <c r="U68"/>
  <c r="G69"/>
  <c r="M69" s="1"/>
  <c r="I69"/>
  <c r="K69"/>
  <c r="O69"/>
  <c r="Q69"/>
  <c r="U69"/>
  <c r="G71"/>
  <c r="G70" s="1"/>
  <c r="I59" i="1" s="1"/>
  <c r="I71" i="12"/>
  <c r="K71"/>
  <c r="O71"/>
  <c r="Q71"/>
  <c r="U71"/>
  <c r="G72"/>
  <c r="M72" s="1"/>
  <c r="I72"/>
  <c r="K72"/>
  <c r="O72"/>
  <c r="Q72"/>
  <c r="U72"/>
  <c r="G73"/>
  <c r="I73"/>
  <c r="K73"/>
  <c r="M73"/>
  <c r="O73"/>
  <c r="Q73"/>
  <c r="U73"/>
  <c r="G74"/>
  <c r="I74"/>
  <c r="K74"/>
  <c r="M74"/>
  <c r="O74"/>
  <c r="Q74"/>
  <c r="U74"/>
  <c r="G75"/>
  <c r="I75"/>
  <c r="K75"/>
  <c r="M75"/>
  <c r="O75"/>
  <c r="Q75"/>
  <c r="U75"/>
  <c r="G76"/>
  <c r="I76"/>
  <c r="K76"/>
  <c r="M76"/>
  <c r="O76"/>
  <c r="Q76"/>
  <c r="U76"/>
  <c r="G77"/>
  <c r="M77" s="1"/>
  <c r="I77"/>
  <c r="K77"/>
  <c r="O77"/>
  <c r="Q77"/>
  <c r="U77"/>
  <c r="G78"/>
  <c r="M78" s="1"/>
  <c r="I78"/>
  <c r="K78"/>
  <c r="O78"/>
  <c r="Q78"/>
  <c r="U78"/>
  <c r="G79"/>
  <c r="M79" s="1"/>
  <c r="I79"/>
  <c r="K79"/>
  <c r="O79"/>
  <c r="Q79"/>
  <c r="U79"/>
  <c r="G80"/>
  <c r="I80"/>
  <c r="K80"/>
  <c r="M80"/>
  <c r="O80"/>
  <c r="Q80"/>
  <c r="U80"/>
  <c r="G81"/>
  <c r="I81"/>
  <c r="K81"/>
  <c r="M81"/>
  <c r="O81"/>
  <c r="Q81"/>
  <c r="U81"/>
  <c r="G83"/>
  <c r="I83"/>
  <c r="K83"/>
  <c r="M83"/>
  <c r="O83"/>
  <c r="O82" s="1"/>
  <c r="Q83"/>
  <c r="Q82" s="1"/>
  <c r="U83"/>
  <c r="G84"/>
  <c r="M84" s="1"/>
  <c r="I84"/>
  <c r="K84"/>
  <c r="O84"/>
  <c r="Q84"/>
  <c r="U84"/>
  <c r="G85"/>
  <c r="M85" s="1"/>
  <c r="I85"/>
  <c r="K85"/>
  <c r="O85"/>
  <c r="Q85"/>
  <c r="U85"/>
  <c r="G86"/>
  <c r="M86" s="1"/>
  <c r="I86"/>
  <c r="K86"/>
  <c r="O86"/>
  <c r="Q86"/>
  <c r="U86"/>
  <c r="G87"/>
  <c r="I61" i="1" s="1"/>
  <c r="O87" i="12"/>
  <c r="Q87"/>
  <c r="G88"/>
  <c r="M88" s="1"/>
  <c r="M87" s="1"/>
  <c r="I88"/>
  <c r="I87" s="1"/>
  <c r="K88"/>
  <c r="K87" s="1"/>
  <c r="O88"/>
  <c r="Q88"/>
  <c r="U88"/>
  <c r="U87" s="1"/>
  <c r="K89"/>
  <c r="M89"/>
  <c r="G90"/>
  <c r="G89" s="1"/>
  <c r="I62" i="1" s="1"/>
  <c r="I90" i="12"/>
  <c r="I89" s="1"/>
  <c r="K90"/>
  <c r="M90"/>
  <c r="O90"/>
  <c r="O89" s="1"/>
  <c r="Q90"/>
  <c r="Q89" s="1"/>
  <c r="U90"/>
  <c r="U89" s="1"/>
  <c r="G92"/>
  <c r="I92"/>
  <c r="K92"/>
  <c r="M92"/>
  <c r="O92"/>
  <c r="Q92"/>
  <c r="U92"/>
  <c r="G94"/>
  <c r="G91" s="1"/>
  <c r="I63" i="1" s="1"/>
  <c r="I20" s="1"/>
  <c r="I94" i="12"/>
  <c r="K94"/>
  <c r="O94"/>
  <c r="Q94"/>
  <c r="U94"/>
  <c r="G95"/>
  <c r="M95" s="1"/>
  <c r="I95"/>
  <c r="I91" s="1"/>
  <c r="K95"/>
  <c r="O95"/>
  <c r="Q95"/>
  <c r="U95"/>
  <c r="G96"/>
  <c r="M96" s="1"/>
  <c r="I96"/>
  <c r="K96"/>
  <c r="O96"/>
  <c r="Q96"/>
  <c r="U96"/>
  <c r="G97"/>
  <c r="I97"/>
  <c r="K97"/>
  <c r="M97"/>
  <c r="O97"/>
  <c r="Q97"/>
  <c r="U97"/>
  <c r="G98"/>
  <c r="I98"/>
  <c r="K98"/>
  <c r="M98"/>
  <c r="O98"/>
  <c r="Q98"/>
  <c r="U98"/>
  <c r="G99"/>
  <c r="M99" s="1"/>
  <c r="I99"/>
  <c r="K99"/>
  <c r="O99"/>
  <c r="Q99"/>
  <c r="U99"/>
  <c r="I100"/>
  <c r="O100"/>
  <c r="G101"/>
  <c r="I101"/>
  <c r="K101"/>
  <c r="K100" s="1"/>
  <c r="M101"/>
  <c r="O101"/>
  <c r="Q101"/>
  <c r="Q100" s="1"/>
  <c r="U101"/>
  <c r="U100" s="1"/>
  <c r="G103"/>
  <c r="G100" s="1"/>
  <c r="I64" i="1" s="1"/>
  <c r="I19" s="1"/>
  <c r="I103" i="12"/>
  <c r="K103"/>
  <c r="O103"/>
  <c r="Q103"/>
  <c r="U103"/>
  <c r="G105"/>
  <c r="I65" i="1" s="1"/>
  <c r="I105" i="12"/>
  <c r="G106"/>
  <c r="M106" s="1"/>
  <c r="I106"/>
  <c r="K106"/>
  <c r="K105" s="1"/>
  <c r="O106"/>
  <c r="Q106"/>
  <c r="Q105" s="1"/>
  <c r="U106"/>
  <c r="U105" s="1"/>
  <c r="G107"/>
  <c r="M107" s="1"/>
  <c r="I107"/>
  <c r="K107"/>
  <c r="O107"/>
  <c r="O105" s="1"/>
  <c r="Q107"/>
  <c r="U107"/>
  <c r="K108"/>
  <c r="O108"/>
  <c r="G109"/>
  <c r="I109"/>
  <c r="K109"/>
  <c r="M109"/>
  <c r="O109"/>
  <c r="Q109"/>
  <c r="Q108" s="1"/>
  <c r="U109"/>
  <c r="G110"/>
  <c r="M110" s="1"/>
  <c r="I110"/>
  <c r="K110"/>
  <c r="O110"/>
  <c r="Q110"/>
  <c r="U110"/>
  <c r="G111"/>
  <c r="M111" s="1"/>
  <c r="I111"/>
  <c r="K111"/>
  <c r="O111"/>
  <c r="Q111"/>
  <c r="U111"/>
  <c r="G112"/>
  <c r="M112" s="1"/>
  <c r="I112"/>
  <c r="K112"/>
  <c r="O112"/>
  <c r="Q112"/>
  <c r="U112"/>
  <c r="I18" i="1"/>
  <c r="G27"/>
  <c r="H40"/>
  <c r="J28"/>
  <c r="J26"/>
  <c r="G38"/>
  <c r="F38"/>
  <c r="J23"/>
  <c r="J24"/>
  <c r="J25"/>
  <c r="J27"/>
  <c r="E24"/>
  <c r="G24"/>
  <c r="E26"/>
  <c r="G26"/>
  <c r="M25" i="12" l="1"/>
  <c r="U91"/>
  <c r="M108"/>
  <c r="U108"/>
  <c r="U62"/>
  <c r="I34"/>
  <c r="I16"/>
  <c r="G108"/>
  <c r="I66" i="1" s="1"/>
  <c r="O70" i="12"/>
  <c r="I70"/>
  <c r="G62"/>
  <c r="I58" i="1" s="1"/>
  <c r="I55" i="12"/>
  <c r="K34"/>
  <c r="G16"/>
  <c r="I50" i="1" s="1"/>
  <c r="I67" s="1"/>
  <c r="M18" i="12"/>
  <c r="M82"/>
  <c r="U82"/>
  <c r="I108"/>
  <c r="M105"/>
  <c r="K70"/>
  <c r="O62"/>
  <c r="I62"/>
  <c r="K55"/>
  <c r="I31"/>
  <c r="I25"/>
  <c r="Q16"/>
  <c r="K11"/>
  <c r="K8"/>
  <c r="K91"/>
  <c r="I82"/>
  <c r="K62"/>
  <c r="Q55"/>
  <c r="O55"/>
  <c r="O34"/>
  <c r="K31"/>
  <c r="O16"/>
  <c r="K82"/>
  <c r="Q70"/>
  <c r="Q34"/>
  <c r="Q91"/>
  <c r="O91"/>
  <c r="U70"/>
  <c r="Q62"/>
  <c r="G34"/>
  <c r="I55" i="1" s="1"/>
  <c r="I17" s="1"/>
  <c r="U34" i="12"/>
  <c r="U25"/>
  <c r="O25"/>
  <c r="U16"/>
  <c r="Q11"/>
  <c r="Q8"/>
  <c r="I39" i="1"/>
  <c r="I40" s="1"/>
  <c r="J39" s="1"/>
  <c r="J40" s="1"/>
  <c r="F40"/>
  <c r="G28" s="1"/>
  <c r="I16"/>
  <c r="G23"/>
  <c r="G29" s="1"/>
  <c r="M55" i="12"/>
  <c r="M94"/>
  <c r="M91" s="1"/>
  <c r="G82"/>
  <c r="I60" i="1" s="1"/>
  <c r="M37" i="12"/>
  <c r="M34" s="1"/>
  <c r="M103"/>
  <c r="M100" s="1"/>
  <c r="M54"/>
  <c r="M53" s="1"/>
  <c r="M30"/>
  <c r="M29" s="1"/>
  <c r="M22"/>
  <c r="M16" s="1"/>
  <c r="M71"/>
  <c r="M70" s="1"/>
  <c r="M63"/>
  <c r="M62" s="1"/>
  <c r="G114" l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<sst xmlns="http://schemas.openxmlformats.org/spreadsheetml/2006/main" count="596" uniqueCount="308">
  <si>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</si>
  <si>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</si>
  <si>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</si>
  <si>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</si>
  <si>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</si>
  <si>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</si>
  <si>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</si>
  <si>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</si>
  <si>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</si>
  <si>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</si>
  <si>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</si>
  <si>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</si>
  <si>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</si>
  <si>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</si>
  <si>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</si>
  <si>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</si>
  <si>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</si>
  <si>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</si>
  <si>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</si>
  <si>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</si>
  <si>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</si>
  <si>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</si>
  <si>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</si>
  <si>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</si>
  <si>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</si>
  <si>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</si>
  <si>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</si>
  <si>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</si>
  <si>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</si>
  <si>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</si>
  <si>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</si>
  <si>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</si>
  <si>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</si>
  <si>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</si>
  <si>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</si>
  <si>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</si>
  <si>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</si>
  <si>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</si>
  <si>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</si>
  <si>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</si>
  <si>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</si>
  <si>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</si>
  <si>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</si>
  <si>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 - Střed</t>
  </si>
  <si>
    <t>Rozpočet:</t>
  </si>
  <si>
    <t>Misto</t>
  </si>
  <si>
    <t>Orlí 7 - Etážové topení v bytě č. 19</t>
  </si>
  <si>
    <t>Magistrát města Brna - OSM</t>
  </si>
  <si>
    <t>Husova 3</t>
  </si>
  <si>
    <t>Brno</t>
  </si>
  <si>
    <t>60167</t>
  </si>
  <si>
    <t>CEPPRE s.r.o.</t>
  </si>
  <si>
    <t>Jílová 31</t>
  </si>
  <si>
    <t>63900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</si>
  <si>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</si>
  <si>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</si>
  <si>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</si>
  <si>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</si>
  <si>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</si>
  <si>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</si>
  <si>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</si>
  <si>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</si>
  <si>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</si>
  <si>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</si>
  <si>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</si>
  <si>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</si>
  <si>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</si>
  <si>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</si>
  <si>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</si>
  <si>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722</t>
  </si>
  <si>
    <t>Vnitřní vodovod</t>
  </si>
  <si>
    <t>723</t>
  </si>
  <si>
    <t>Vnitřní plynovod</t>
  </si>
  <si>
    <t>725</t>
  </si>
  <si>
    <t>Zařizovací předměty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</si>
  <si>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</si>
  <si>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</si>
  <si>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</si>
  <si>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</si>
  <si>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</si>
  <si>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</si>
  <si>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</si>
  <si>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</si>
  <si>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</si>
  <si>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</si>
  <si>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</si>
  <si>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</si>
  <si>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783</t>
  </si>
  <si>
    <t>Nátěry</t>
  </si>
  <si>
    <t>784</t>
  </si>
  <si>
    <t>Malby</t>
  </si>
  <si>
    <t>ON</t>
  </si>
  <si>
    <t>VN</t>
  </si>
  <si>
    <t>799</t>
  </si>
  <si>
    <t>Ostatní</t>
  </si>
  <si>
    <t>M99</t>
  </si>
  <si>
    <t>Ostatní práce "M"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</si>
  <si>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</si>
  <si>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</si>
  <si>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</si>
  <si>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</si>
  <si>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</si>
  <si>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</si>
  <si>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</si>
  <si>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</si>
  <si>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</si>
  <si>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</si>
  <si>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</si>
  <si>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</si>
  <si>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</si>
  <si>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</si>
  <si>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</si>
  <si>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</si>
  <si>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</si>
  <si>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</si>
  <si>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</si>
  <si>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</si>
  <si>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</si>
  <si>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</si>
  <si>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</si>
  <si>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</si>
  <si>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</si>
  <si>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</si>
  <si>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</si>
  <si>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612420116RAA</t>
  </si>
  <si>
    <t>Omítka stěn vnitřní vápenocementová štuková, na rabicové pletivo</t>
  </si>
  <si>
    <t>m2</t>
  </si>
  <si>
    <t>POL2_0</t>
  </si>
  <si>
    <t>V61001</t>
  </si>
  <si>
    <t>Výplň otvoru po odvodu spalin Waw topidel</t>
  </si>
  <si>
    <t>soubor</t>
  </si>
  <si>
    <t>POL1_0</t>
  </si>
  <si>
    <t>952902110R00</t>
  </si>
  <si>
    <t>Čištění zametáním v místnostech a chodbách</t>
  </si>
  <si>
    <t>952901411R00</t>
  </si>
  <si>
    <t>Vyčištění ostatních objektů</t>
  </si>
  <si>
    <t>979082119R00</t>
  </si>
  <si>
    <t>Příplatek k přesunu suti za každých dalších 1000 m</t>
  </si>
  <si>
    <t>t</t>
  </si>
  <si>
    <t>970031200R00</t>
  </si>
  <si>
    <t>Vrtání jádrové do zdiva cihelného do D 200 mm</t>
  </si>
  <si>
    <t>m</t>
  </si>
  <si>
    <t>970031100R00</t>
  </si>
  <si>
    <t>Vrtání jádrové do zdiva cihelného do D 100 mm</t>
  </si>
  <si>
    <t>979017111R00</t>
  </si>
  <si>
    <t>Svislé přemístění suti nošením na H do 3,5 m</t>
  </si>
  <si>
    <t>979083117R00</t>
  </si>
  <si>
    <t>Vodorovné přemístění suti na skládku do 6000 m</t>
  </si>
  <si>
    <t>979087112R00</t>
  </si>
  <si>
    <t>Nakládání suti na dopravní prostředky</t>
  </si>
  <si>
    <t>979999999R00</t>
  </si>
  <si>
    <t>Poplatek za skládku 10 % příměsí - DUFONEV Brno</t>
  </si>
  <si>
    <t>999281112R00</t>
  </si>
  <si>
    <t>Přesun hmot pro opravy a údržbu do výšky 36 m</t>
  </si>
  <si>
    <t>722172412R00</t>
  </si>
  <si>
    <t>Potrubí z PPR, D 25 x 3,5 mm, PN 16, vč.zed.výpom., potrubí SV+TV</t>
  </si>
  <si>
    <t>722172711R00</t>
  </si>
  <si>
    <t>Potrubí z PPR, D 20 x 2,8 mm, PN 16, - odvod kondenzátu do sifonu umyvadla</t>
  </si>
  <si>
    <t>V722001</t>
  </si>
  <si>
    <t>Úprava odpadu umyvadla pro zapojení kondenzátu</t>
  </si>
  <si>
    <t>723150801R00</t>
  </si>
  <si>
    <t>Demontáž potrubí ocel.hladkého svařovaného D 32</t>
  </si>
  <si>
    <t>725540802R00</t>
  </si>
  <si>
    <t>Demontáž zásobníku TV</t>
  </si>
  <si>
    <t>V725001</t>
  </si>
  <si>
    <t>Demontáž WAW topidel</t>
  </si>
  <si>
    <t>V731001</t>
  </si>
  <si>
    <t>Závěsný plynový kond. kotel 24kW (ÚT+TV), průtokový ohřev</t>
  </si>
  <si>
    <t>kus</t>
  </si>
  <si>
    <t>POL3_0</t>
  </si>
  <si>
    <t>731249129R00</t>
  </si>
  <si>
    <t>Montáž kotle ocel.teplov.,kapalina/plyn do 100 kW</t>
  </si>
  <si>
    <t>731341140R00</t>
  </si>
  <si>
    <t>Hadice napouštěcí pryžové D16/23</t>
  </si>
  <si>
    <t>V731003</t>
  </si>
  <si>
    <t>Pokojový termostat</t>
  </si>
  <si>
    <t>V731004</t>
  </si>
  <si>
    <t>Kotlová redukce hrdlo 60/100</t>
  </si>
  <si>
    <t>V731005</t>
  </si>
  <si>
    <t>Trubka s hrdlem 0,5m 60/100</t>
  </si>
  <si>
    <t>V731006</t>
  </si>
  <si>
    <t>Trubka s hrdlem 2m 60/100</t>
  </si>
  <si>
    <t>V731007</t>
  </si>
  <si>
    <t>Koleno 45° 60/100</t>
  </si>
  <si>
    <t>V731008</t>
  </si>
  <si>
    <t>Koleno 90° 60/100</t>
  </si>
  <si>
    <t>V731009</t>
  </si>
  <si>
    <t>Revizní T-kus s odtokem 60/100</t>
  </si>
  <si>
    <t>V731010</t>
  </si>
  <si>
    <t>Sifon Long John</t>
  </si>
  <si>
    <t>V731011</t>
  </si>
  <si>
    <t>Trubkový díl s manžetou 60/100</t>
  </si>
  <si>
    <t>V731012</t>
  </si>
  <si>
    <t>Stěnová objímka 60/100</t>
  </si>
  <si>
    <t>V731013</t>
  </si>
  <si>
    <t>Komínová hlavice</t>
  </si>
  <si>
    <t>V731014</t>
  </si>
  <si>
    <t>Montáž spalinové cesty</t>
  </si>
  <si>
    <t>V731015</t>
  </si>
  <si>
    <t>Vyškové práce</t>
  </si>
  <si>
    <t>Soubor</t>
  </si>
  <si>
    <t>998731202R00</t>
  </si>
  <si>
    <t>Přesun hmot pro kotelny, výšky do 12 m</t>
  </si>
  <si>
    <t>998731293R00</t>
  </si>
  <si>
    <t>Příplatek zvětšený přesun, kotelny do 500 m</t>
  </si>
  <si>
    <t>732199100RM1</t>
  </si>
  <si>
    <t>Montáž orientačního štítku, včetně dodávky štítku</t>
  </si>
  <si>
    <t>733163102R00</t>
  </si>
  <si>
    <t>Potrubí z měděných trubek vytápění D 15 x 1,0 mm</t>
  </si>
  <si>
    <t>733163103R00</t>
  </si>
  <si>
    <t>Potrubí z měděných trubek vytápění D 18 x 1,0 mm</t>
  </si>
  <si>
    <t>733163104R00</t>
  </si>
  <si>
    <t>Potrubí z měděných trubek vytápění D 22 x 1 ,0mm</t>
  </si>
  <si>
    <t>733163105R00</t>
  </si>
  <si>
    <t>Potrubí z měděných trubek vytápění D 28 x 1,5 mm</t>
  </si>
  <si>
    <t>998733204R00</t>
  </si>
  <si>
    <t>Přesun hmot pro rozvody potrubí, výšky do 36 m</t>
  </si>
  <si>
    <t>998733293R00</t>
  </si>
  <si>
    <t>Příplatek zvětš. přesun, rozvody potrubí do 500 m</t>
  </si>
  <si>
    <t>734213111R00</t>
  </si>
  <si>
    <t>Ventil automatický odvzdušňovací</t>
  </si>
  <si>
    <t>734293316R00</t>
  </si>
  <si>
    <t>Kohout kulový vypouštěcí DN 15</t>
  </si>
  <si>
    <t>734233113R00</t>
  </si>
  <si>
    <t>Kohout kulový, DN 25</t>
  </si>
  <si>
    <t>734244423R00</t>
  </si>
  <si>
    <t>Klapka zpětná DN 25</t>
  </si>
  <si>
    <t>V734001</t>
  </si>
  <si>
    <t>Magnetický filtr pro instalaci pod kotel</t>
  </si>
  <si>
    <t>998734204R00</t>
  </si>
  <si>
    <t>Přesun hmot pro armatury, výšky do 36 m</t>
  </si>
  <si>
    <t>998734293R00</t>
  </si>
  <si>
    <t>Příplatek zvětšený přesun, armatury do 500 m</t>
  </si>
  <si>
    <t>735157665R00</t>
  </si>
  <si>
    <t>Otopná těl.panel.Radik Ventil Kompakt 22  600/ 900</t>
  </si>
  <si>
    <t>735157663R00</t>
  </si>
  <si>
    <t>Otopná těl.panel.Radik Ventil Kompakt 22  600/ 700</t>
  </si>
  <si>
    <t>735157666R00</t>
  </si>
  <si>
    <t>Otopná těl.panel.Radik Ventil Kompakt 22  600/1000</t>
  </si>
  <si>
    <t>V735001</t>
  </si>
  <si>
    <t>Těleso trub.Koralux Linear Classic-M KLCM 1820.750, včetně elektrické topné tyče</t>
  </si>
  <si>
    <t>735179110R00</t>
  </si>
  <si>
    <t>Montáž otopných těles koupelnových (žebříků)</t>
  </si>
  <si>
    <t>735159210R00</t>
  </si>
  <si>
    <t>Montáž panelových těles 2řadých do délky 1140 mm</t>
  </si>
  <si>
    <t>Regulační šroubení pro Koralux</t>
  </si>
  <si>
    <t>735266422R00</t>
  </si>
  <si>
    <t>Šroubení uz.dvoutr.s vyp.přímé,Heimer Vekolux DN15</t>
  </si>
  <si>
    <t>55137340R</t>
  </si>
  <si>
    <t xml:space="preserve">Hlavice termostatická </t>
  </si>
  <si>
    <t>998735204R00</t>
  </si>
  <si>
    <t>Přesun hmot pro otopná tělesa, výšky do 36 m</t>
  </si>
  <si>
    <t>998735293R00</t>
  </si>
  <si>
    <t>Příplatek zvětšený přesun, otopná tělesa do 500 m</t>
  </si>
  <si>
    <t>767995101R00</t>
  </si>
  <si>
    <t>Výroba a montáž kov. atypických konstr. do 5 kg</t>
  </si>
  <si>
    <t>kg</t>
  </si>
  <si>
    <t>767-R-001</t>
  </si>
  <si>
    <t>Dodávka uložení</t>
  </si>
  <si>
    <t>998767204R00</t>
  </si>
  <si>
    <t>Přesun hmot pro zámečnické konstr., výšky do 36 m</t>
  </si>
  <si>
    <t>998767293R00</t>
  </si>
  <si>
    <t>Příplatek zvětš. přesun, zámeč. konstr. do 500 m</t>
  </si>
  <si>
    <t>783225100R00</t>
  </si>
  <si>
    <t>Nátěr syntetický kovových konstrukcí - bílý, 2x + 1x email, včetně pomocného lešení</t>
  </si>
  <si>
    <t>784950030RAA</t>
  </si>
  <si>
    <t>Oprava maleb z malířských směsí, oškrábání, umytí, vyhlazení, 2x malba</t>
  </si>
  <si>
    <t>005241010R</t>
  </si>
  <si>
    <t xml:space="preserve">Dokumentace skutečného provedení </t>
  </si>
  <si>
    <t>Náklady na vyhotovení dokumentace skutečného provedení stavby a její předání objednateli v požadované formě</t>
  </si>
  <si>
    <t>POP</t>
  </si>
  <si>
    <t>ON-R-001</t>
  </si>
  <si>
    <t>Mimostaveništní doprava</t>
  </si>
  <si>
    <t>V15001</t>
  </si>
  <si>
    <t>Úprava plynoinstalace</t>
  </si>
  <si>
    <t>V15002</t>
  </si>
  <si>
    <t>Úprava elektroinstalace</t>
  </si>
  <si>
    <t>V15003</t>
  </si>
  <si>
    <t>Nespecifikované topenářské práce</t>
  </si>
  <si>
    <t>hod</t>
  </si>
  <si>
    <t>V15004</t>
  </si>
  <si>
    <t>Revize plynu</t>
  </si>
  <si>
    <t>V15005</t>
  </si>
  <si>
    <t>Revize spalinové cesty</t>
  </si>
  <si>
    <t>005121020R</t>
  </si>
  <si>
    <t xml:space="preserve">Zařízení staveniště </t>
  </si>
  <si>
    <t>Veškeré náklady spojené s vybudováním, provozem a odstraněním zařízení staveniště</t>
  </si>
  <si>
    <t>005124010R</t>
  </si>
  <si>
    <t>Koordinační činnost</t>
  </si>
  <si>
    <t>Koordinace stavebních a technologických dodávek</t>
  </si>
  <si>
    <t>799-R-004</t>
  </si>
  <si>
    <t>Zaškolení obsluhy</t>
  </si>
  <si>
    <t>799-R-006</t>
  </si>
  <si>
    <t>Dokladová část k realizaci</t>
  </si>
  <si>
    <t>ks</t>
  </si>
  <si>
    <t>M99V001</t>
  </si>
  <si>
    <t>Inhibitor proti rzi a vodnímu kameni</t>
  </si>
  <si>
    <t>l</t>
  </si>
  <si>
    <t>M99-R-002</t>
  </si>
  <si>
    <t>Topná zkouška</t>
  </si>
  <si>
    <t>M99-R-003</t>
  </si>
  <si>
    <t>Proplach systému</t>
  </si>
  <si>
    <t>M99-R-004</t>
  </si>
  <si>
    <t>Napuštění vody do systému upravenou vodou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</si>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</sst>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8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5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tavitel++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I22" sqref="I22"/>
    </sheetView>
  </sheetViews>
  <sheetFormatPr defaultRowHeight="12.75"/>
  <sheetData>
    <row r="1" spans="1:7">
      <c r="A1" s="37" t="s">
        <v>38</v>
      </c>
    </row>
    <row r="2" spans="1:7" ht="57.75" customHeight="1">
      <c r="A2" s="199" t="s">
        <v>39</v>
      </c>
      <c r="B2" s="199"/>
      <c r="C2" s="199"/>
      <c r="D2" s="199"/>
      <c r="E2" s="199"/>
      <c r="F2" s="199"/>
      <c r="G2" s="19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0"/>
  <sheetViews>
    <sheetView showGridLines="0" topLeftCell="B1" zoomScaleNormal="100" zoomScaleSheetLayoutView="75" workbookViewId="0">
      <selection activeCell="K3" sqref="K3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230" t="s">
        <v>42</v>
      </c>
      <c r="C1" s="231"/>
      <c r="D1" s="231"/>
      <c r="E1" s="231"/>
      <c r="F1" s="231"/>
      <c r="G1" s="231"/>
      <c r="H1" s="231"/>
      <c r="I1" s="231"/>
      <c r="J1" s="232"/>
    </row>
    <row r="2" spans="1:15" ht="23.25" customHeight="1">
      <c r="A2" s="4"/>
      <c r="B2" s="81" t="s">
        <v>40</v>
      </c>
      <c r="C2" s="82"/>
      <c r="D2" s="215" t="s">
        <v>46</v>
      </c>
      <c r="E2" s="216"/>
      <c r="F2" s="216"/>
      <c r="G2" s="216"/>
      <c r="H2" s="216"/>
      <c r="I2" s="216"/>
      <c r="J2" s="217"/>
      <c r="O2" s="2"/>
    </row>
    <row r="3" spans="1:15" ht="23.25" customHeight="1">
      <c r="A3" s="4"/>
      <c r="B3" s="83" t="s">
        <v>45</v>
      </c>
      <c r="C3" s="84"/>
      <c r="D3" s="243" t="s">
        <v>43</v>
      </c>
      <c r="E3" s="244"/>
      <c r="F3" s="244"/>
      <c r="G3" s="244"/>
      <c r="H3" s="244"/>
      <c r="I3" s="244"/>
      <c r="J3" s="245"/>
    </row>
    <row r="4" spans="1:15" ht="23.25" hidden="1" customHeight="1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/>
      <c r="J5" s="11"/>
    </row>
    <row r="6" spans="1:15" ht="15.75" customHeight="1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/>
      <c r="J6" s="11"/>
    </row>
    <row r="7" spans="1:15" ht="15.75" customHeight="1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22" t="s">
        <v>51</v>
      </c>
      <c r="E11" s="222"/>
      <c r="F11" s="222"/>
      <c r="G11" s="222"/>
      <c r="H11" s="28" t="s">
        <v>33</v>
      </c>
      <c r="I11" s="94"/>
      <c r="J11" s="11"/>
    </row>
    <row r="12" spans="1:15" ht="15.75" customHeight="1">
      <c r="A12" s="4"/>
      <c r="B12" s="41"/>
      <c r="C12" s="26"/>
      <c r="D12" s="241" t="s">
        <v>52</v>
      </c>
      <c r="E12" s="241"/>
      <c r="F12" s="241"/>
      <c r="G12" s="241"/>
      <c r="H12" s="28" t="s">
        <v>34</v>
      </c>
      <c r="I12" s="94"/>
      <c r="J12" s="11"/>
    </row>
    <row r="13" spans="1:15" ht="15.75" customHeight="1">
      <c r="A13" s="4"/>
      <c r="B13" s="42"/>
      <c r="C13" s="93" t="s">
        <v>53</v>
      </c>
      <c r="D13" s="242" t="s">
        <v>49</v>
      </c>
      <c r="E13" s="242"/>
      <c r="F13" s="242"/>
      <c r="G13" s="242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21"/>
      <c r="F15" s="221"/>
      <c r="G15" s="239"/>
      <c r="H15" s="239"/>
      <c r="I15" s="239" t="s">
        <v>28</v>
      </c>
      <c r="J15" s="240"/>
    </row>
    <row r="16" spans="1:15" ht="23.25" customHeight="1">
      <c r="A16" s="144" t="s">
        <v>23</v>
      </c>
      <c r="B16" s="145" t="s">
        <v>23</v>
      </c>
      <c r="C16" s="58"/>
      <c r="D16" s="59"/>
      <c r="E16" s="218"/>
      <c r="F16" s="219"/>
      <c r="G16" s="218"/>
      <c r="H16" s="219"/>
      <c r="I16" s="218">
        <f>SUMIF(F47:F66,A16,I47:I66)+SUMIF(F47:F66,"PSU",I47:I66)</f>
        <v>0</v>
      </c>
      <c r="J16" s="220"/>
    </row>
    <row r="17" spans="1:10" ht="23.25" customHeight="1">
      <c r="A17" s="144" t="s">
        <v>24</v>
      </c>
      <c r="B17" s="145" t="s">
        <v>24</v>
      </c>
      <c r="C17" s="58"/>
      <c r="D17" s="59"/>
      <c r="E17" s="218"/>
      <c r="F17" s="219"/>
      <c r="G17" s="218"/>
      <c r="H17" s="219"/>
      <c r="I17" s="218">
        <f>SUMIF(F47:F66,A17,I47:I66)</f>
        <v>0</v>
      </c>
      <c r="J17" s="220"/>
    </row>
    <row r="18" spans="1:10" ht="23.25" customHeight="1">
      <c r="A18" s="144" t="s">
        <v>25</v>
      </c>
      <c r="B18" s="145" t="s">
        <v>25</v>
      </c>
      <c r="C18" s="58"/>
      <c r="D18" s="59"/>
      <c r="E18" s="218"/>
      <c r="F18" s="219"/>
      <c r="G18" s="218"/>
      <c r="H18" s="219"/>
      <c r="I18" s="218">
        <f>SUMIF(F47:F66,A18,I47:I66)</f>
        <v>0</v>
      </c>
      <c r="J18" s="220"/>
    </row>
    <row r="19" spans="1:10" ht="23.25" customHeight="1">
      <c r="A19" s="144" t="s">
        <v>92</v>
      </c>
      <c r="B19" s="145" t="s">
        <v>26</v>
      </c>
      <c r="C19" s="58"/>
      <c r="D19" s="59"/>
      <c r="E19" s="218"/>
      <c r="F19" s="219"/>
      <c r="G19" s="218"/>
      <c r="H19" s="219"/>
      <c r="I19" s="218">
        <f>SUMIF(F47:F66,A19,I47:I66)</f>
        <v>0</v>
      </c>
      <c r="J19" s="220"/>
    </row>
    <row r="20" spans="1:10" ht="23.25" customHeight="1">
      <c r="A20" s="144" t="s">
        <v>91</v>
      </c>
      <c r="B20" s="145" t="s">
        <v>27</v>
      </c>
      <c r="C20" s="58"/>
      <c r="D20" s="59"/>
      <c r="E20" s="218"/>
      <c r="F20" s="219"/>
      <c r="G20" s="218"/>
      <c r="H20" s="219"/>
      <c r="I20" s="218">
        <f>SUMIF(F47:F66,A20,I47:I66)</f>
        <v>0</v>
      </c>
      <c r="J20" s="220"/>
    </row>
    <row r="21" spans="1:10" ht="23.25" customHeight="1">
      <c r="A21" s="4"/>
      <c r="B21" s="74" t="s">
        <v>28</v>
      </c>
      <c r="C21" s="75"/>
      <c r="D21" s="76"/>
      <c r="E21" s="228"/>
      <c r="F21" s="237"/>
      <c r="G21" s="228"/>
      <c r="H21" s="237"/>
      <c r="I21" s="228">
        <f>SUM(I16:J20)</f>
        <v>0</v>
      </c>
      <c r="J21" s="229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26">
        <f>ZakladDPHSniVypocet</f>
        <v>0</v>
      </c>
      <c r="H23" s="227"/>
      <c r="I23" s="227"/>
      <c r="J23" s="62" t="str">
        <f t="shared" ref="J23:J28" si="0">Mena</f>
        <v>CZK</v>
      </c>
    </row>
    <row r="24" spans="1:10" ht="23.25" hidden="1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4">
        <f>I23*E23/100</f>
        <v>0</v>
      </c>
      <c r="H24" s="225"/>
      <c r="I24" s="225"/>
      <c r="J24" s="62" t="str">
        <f t="shared" si="0"/>
        <v>CZK</v>
      </c>
    </row>
    <row r="25" spans="1:10" ht="23.25" customHeight="1" thickBot="1">
      <c r="A25" s="4"/>
      <c r="B25" s="57" t="s">
        <v>13</v>
      </c>
      <c r="C25" s="58"/>
      <c r="D25" s="59"/>
      <c r="E25" s="60">
        <v>21</v>
      </c>
      <c r="F25" s="61" t="s">
        <v>0</v>
      </c>
      <c r="G25" s="226">
        <f>ZakladDPHZaklVypocet</f>
        <v>0</v>
      </c>
      <c r="H25" s="227"/>
      <c r="I25" s="227"/>
      <c r="J25" s="62" t="str">
        <f t="shared" si="0"/>
        <v>CZK</v>
      </c>
    </row>
    <row r="26" spans="1:10" ht="23.25" hidden="1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3">
        <f>I25*E25/100</f>
        <v>0</v>
      </c>
      <c r="H26" s="234"/>
      <c r="I26" s="234"/>
      <c r="J26" s="56" t="str">
        <f t="shared" si="0"/>
        <v>CZK</v>
      </c>
    </row>
    <row r="27" spans="1:10" ht="23.25" hidden="1" customHeight="1" thickBot="1">
      <c r="A27" s="4"/>
      <c r="B27" s="48" t="s">
        <v>4</v>
      </c>
      <c r="C27" s="20"/>
      <c r="D27" s="23"/>
      <c r="E27" s="20"/>
      <c r="F27" s="21"/>
      <c r="G27" s="235">
        <f>0</f>
        <v>0</v>
      </c>
      <c r="H27" s="235"/>
      <c r="I27" s="235"/>
      <c r="J27" s="63" t="str">
        <f t="shared" si="0"/>
        <v>CZK</v>
      </c>
    </row>
    <row r="28" spans="1:10" ht="27.75" customHeight="1" thickBot="1">
      <c r="A28" s="4"/>
      <c r="B28" s="116" t="s">
        <v>22</v>
      </c>
      <c r="C28" s="117"/>
      <c r="D28" s="117"/>
      <c r="E28" s="118"/>
      <c r="F28" s="119"/>
      <c r="G28" s="238">
        <f>ZakladDPHSniVypocet+ZakladDPHZaklVypocet</f>
        <v>0</v>
      </c>
      <c r="H28" s="238"/>
      <c r="I28" s="238"/>
      <c r="J28" s="120" t="str">
        <f t="shared" si="0"/>
        <v>CZK</v>
      </c>
    </row>
    <row r="29" spans="1:10" ht="27.75" hidden="1" customHeight="1" thickBot="1">
      <c r="A29" s="4"/>
      <c r="B29" s="116" t="s">
        <v>35</v>
      </c>
      <c r="C29" s="121"/>
      <c r="D29" s="121"/>
      <c r="E29" s="121"/>
      <c r="F29" s="121"/>
      <c r="G29" s="236">
        <f>ZakladDPHSni+DPHSni+ZakladDPHZakl+DPHZakl+Zaokrouhleni</f>
        <v>0</v>
      </c>
      <c r="H29" s="236"/>
      <c r="I29" s="236"/>
      <c r="J29" s="122" t="s">
        <v>56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23" t="s">
        <v>2</v>
      </c>
      <c r="E35" s="223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8" t="s">
        <v>1</v>
      </c>
      <c r="J38" s="102" t="s">
        <v>0</v>
      </c>
    </row>
    <row r="39" spans="1:10" ht="25.5" hidden="1" customHeight="1">
      <c r="A39" s="97">
        <v>1</v>
      </c>
      <c r="B39" s="103" t="s">
        <v>54</v>
      </c>
      <c r="C39" s="207" t="s">
        <v>46</v>
      </c>
      <c r="D39" s="208"/>
      <c r="E39" s="208"/>
      <c r="F39" s="109">
        <f>'Rozpočet Pol'!AC114</f>
        <v>0</v>
      </c>
      <c r="G39" s="110">
        <f>'Rozpočet Pol'!AD114</f>
        <v>0</v>
      </c>
      <c r="H39" s="111"/>
      <c r="I39" s="112">
        <f>F39+G39+H39</f>
        <v>0</v>
      </c>
      <c r="J39" s="104" t="str">
        <f>IF(CenaCelkemVypocet=0,"",I39/CenaCelkemVypocet*100)</f>
        <v/>
      </c>
    </row>
    <row r="40" spans="1:10" ht="25.5" hidden="1" customHeight="1">
      <c r="A40" s="97"/>
      <c r="B40" s="209" t="s">
        <v>55</v>
      </c>
      <c r="C40" s="210"/>
      <c r="D40" s="210"/>
      <c r="E40" s="210"/>
      <c r="F40" s="113">
        <f>SUMIF(A39:A39,"=1",F39:F39)</f>
        <v>0</v>
      </c>
      <c r="G40" s="114">
        <f>SUMIF(A39:A39,"=1",G39:G39)</f>
        <v>0</v>
      </c>
      <c r="H40" s="114">
        <f>SUMIF(A39:A39,"=1",H39:H39)</f>
        <v>0</v>
      </c>
      <c r="I40" s="115">
        <f>SUMIF(A39:A39,"=1",I39:I39)</f>
        <v>0</v>
      </c>
      <c r="J40" s="98">
        <f>SUMIF(A39:A39,"=1",J39:J39)</f>
        <v>0</v>
      </c>
    </row>
    <row r="44" spans="1:10" ht="15.75">
      <c r="B44" s="123" t="s">
        <v>57</v>
      </c>
    </row>
    <row r="46" spans="1:10" ht="25.5" customHeight="1">
      <c r="A46" s="124"/>
      <c r="B46" s="128" t="s">
        <v>16</v>
      </c>
      <c r="C46" s="128" t="s">
        <v>5</v>
      </c>
      <c r="D46" s="129"/>
      <c r="E46" s="129"/>
      <c r="F46" s="132" t="s">
        <v>58</v>
      </c>
      <c r="G46" s="132"/>
      <c r="H46" s="132"/>
      <c r="I46" s="211" t="s">
        <v>28</v>
      </c>
      <c r="J46" s="211"/>
    </row>
    <row r="47" spans="1:10" ht="25.5" customHeight="1">
      <c r="A47" s="125"/>
      <c r="B47" s="133" t="s">
        <v>59</v>
      </c>
      <c r="C47" s="213" t="s">
        <v>60</v>
      </c>
      <c r="D47" s="214"/>
      <c r="E47" s="214"/>
      <c r="F47" s="135" t="s">
        <v>23</v>
      </c>
      <c r="G47" s="136"/>
      <c r="H47" s="136"/>
      <c r="I47" s="212">
        <f>'Rozpočet Pol'!G8</f>
        <v>0</v>
      </c>
      <c r="J47" s="212"/>
    </row>
    <row r="48" spans="1:10" ht="25.5" customHeight="1">
      <c r="A48" s="125"/>
      <c r="B48" s="127" t="s">
        <v>61</v>
      </c>
      <c r="C48" s="202" t="s">
        <v>62</v>
      </c>
      <c r="D48" s="203"/>
      <c r="E48" s="203"/>
      <c r="F48" s="137" t="s">
        <v>23</v>
      </c>
      <c r="G48" s="138"/>
      <c r="H48" s="138"/>
      <c r="I48" s="201">
        <f>'Rozpočet Pol'!G11</f>
        <v>0</v>
      </c>
      <c r="J48" s="201"/>
    </row>
    <row r="49" spans="1:10" ht="25.5" customHeight="1">
      <c r="A49" s="125"/>
      <c r="B49" s="127" t="s">
        <v>63</v>
      </c>
      <c r="C49" s="202" t="s">
        <v>64</v>
      </c>
      <c r="D49" s="203"/>
      <c r="E49" s="203"/>
      <c r="F49" s="137" t="s">
        <v>23</v>
      </c>
      <c r="G49" s="138"/>
      <c r="H49" s="138"/>
      <c r="I49" s="201">
        <f>'Rozpočet Pol'!G14</f>
        <v>0</v>
      </c>
      <c r="J49" s="201"/>
    </row>
    <row r="50" spans="1:10" ht="25.5" customHeight="1">
      <c r="A50" s="125"/>
      <c r="B50" s="127" t="s">
        <v>65</v>
      </c>
      <c r="C50" s="202" t="s">
        <v>66</v>
      </c>
      <c r="D50" s="203"/>
      <c r="E50" s="203"/>
      <c r="F50" s="137" t="s">
        <v>23</v>
      </c>
      <c r="G50" s="138"/>
      <c r="H50" s="138"/>
      <c r="I50" s="201">
        <f>'Rozpočet Pol'!G16</f>
        <v>0</v>
      </c>
      <c r="J50" s="201"/>
    </row>
    <row r="51" spans="1:10" ht="25.5" customHeight="1">
      <c r="A51" s="125"/>
      <c r="B51" s="127" t="s">
        <v>67</v>
      </c>
      <c r="C51" s="202" t="s">
        <v>68</v>
      </c>
      <c r="D51" s="203"/>
      <c r="E51" s="203"/>
      <c r="F51" s="137" t="s">
        <v>23</v>
      </c>
      <c r="G51" s="138"/>
      <c r="H51" s="138"/>
      <c r="I51" s="201">
        <f>'Rozpočet Pol'!G23</f>
        <v>0</v>
      </c>
      <c r="J51" s="201"/>
    </row>
    <row r="52" spans="1:10" ht="25.5" customHeight="1">
      <c r="A52" s="125"/>
      <c r="B52" s="127" t="s">
        <v>69</v>
      </c>
      <c r="C52" s="202" t="s">
        <v>70</v>
      </c>
      <c r="D52" s="203"/>
      <c r="E52" s="203"/>
      <c r="F52" s="137" t="s">
        <v>24</v>
      </c>
      <c r="G52" s="138"/>
      <c r="H52" s="138"/>
      <c r="I52" s="201">
        <f>'Rozpočet Pol'!G25</f>
        <v>0</v>
      </c>
      <c r="J52" s="201"/>
    </row>
    <row r="53" spans="1:10" ht="25.5" customHeight="1">
      <c r="A53" s="125"/>
      <c r="B53" s="127" t="s">
        <v>71</v>
      </c>
      <c r="C53" s="202" t="s">
        <v>72</v>
      </c>
      <c r="D53" s="203"/>
      <c r="E53" s="203"/>
      <c r="F53" s="137" t="s">
        <v>24</v>
      </c>
      <c r="G53" s="138"/>
      <c r="H53" s="138"/>
      <c r="I53" s="201">
        <f>'Rozpočet Pol'!G29</f>
        <v>0</v>
      </c>
      <c r="J53" s="201"/>
    </row>
    <row r="54" spans="1:10" ht="25.5" customHeight="1">
      <c r="A54" s="125"/>
      <c r="B54" s="127" t="s">
        <v>73</v>
      </c>
      <c r="C54" s="202" t="s">
        <v>74</v>
      </c>
      <c r="D54" s="203"/>
      <c r="E54" s="203"/>
      <c r="F54" s="137" t="s">
        <v>24</v>
      </c>
      <c r="G54" s="138"/>
      <c r="H54" s="138"/>
      <c r="I54" s="201">
        <f>'Rozpočet Pol'!G31</f>
        <v>0</v>
      </c>
      <c r="J54" s="201"/>
    </row>
    <row r="55" spans="1:10" ht="25.5" customHeight="1">
      <c r="A55" s="125"/>
      <c r="B55" s="127" t="s">
        <v>75</v>
      </c>
      <c r="C55" s="202" t="s">
        <v>76</v>
      </c>
      <c r="D55" s="203"/>
      <c r="E55" s="203"/>
      <c r="F55" s="137" t="s">
        <v>24</v>
      </c>
      <c r="G55" s="138"/>
      <c r="H55" s="138"/>
      <c r="I55" s="201">
        <f>'Rozpočet Pol'!G34</f>
        <v>0</v>
      </c>
      <c r="J55" s="201"/>
    </row>
    <row r="56" spans="1:10" ht="25.5" customHeight="1">
      <c r="A56" s="125"/>
      <c r="B56" s="127" t="s">
        <v>77</v>
      </c>
      <c r="C56" s="202" t="s">
        <v>78</v>
      </c>
      <c r="D56" s="203"/>
      <c r="E56" s="203"/>
      <c r="F56" s="137" t="s">
        <v>24</v>
      </c>
      <c r="G56" s="138"/>
      <c r="H56" s="138"/>
      <c r="I56" s="201">
        <f>'Rozpočet Pol'!G53</f>
        <v>0</v>
      </c>
      <c r="J56" s="201"/>
    </row>
    <row r="57" spans="1:10" ht="25.5" customHeight="1">
      <c r="A57" s="125"/>
      <c r="B57" s="127" t="s">
        <v>79</v>
      </c>
      <c r="C57" s="202" t="s">
        <v>80</v>
      </c>
      <c r="D57" s="203"/>
      <c r="E57" s="203"/>
      <c r="F57" s="137" t="s">
        <v>24</v>
      </c>
      <c r="G57" s="138"/>
      <c r="H57" s="138"/>
      <c r="I57" s="201">
        <f>'Rozpočet Pol'!G55</f>
        <v>0</v>
      </c>
      <c r="J57" s="201"/>
    </row>
    <row r="58" spans="1:10" ht="25.5" customHeight="1">
      <c r="A58" s="125"/>
      <c r="B58" s="127" t="s">
        <v>81</v>
      </c>
      <c r="C58" s="202" t="s">
        <v>82</v>
      </c>
      <c r="D58" s="203"/>
      <c r="E58" s="203"/>
      <c r="F58" s="137" t="s">
        <v>24</v>
      </c>
      <c r="G58" s="138"/>
      <c r="H58" s="138"/>
      <c r="I58" s="201">
        <f>'Rozpočet Pol'!G62</f>
        <v>0</v>
      </c>
      <c r="J58" s="201"/>
    </row>
    <row r="59" spans="1:10" ht="25.5" customHeight="1">
      <c r="A59" s="125"/>
      <c r="B59" s="127" t="s">
        <v>83</v>
      </c>
      <c r="C59" s="202" t="s">
        <v>84</v>
      </c>
      <c r="D59" s="203"/>
      <c r="E59" s="203"/>
      <c r="F59" s="137" t="s">
        <v>24</v>
      </c>
      <c r="G59" s="138"/>
      <c r="H59" s="138"/>
      <c r="I59" s="201">
        <f>'Rozpočet Pol'!G70</f>
        <v>0</v>
      </c>
      <c r="J59" s="201"/>
    </row>
    <row r="60" spans="1:10" ht="25.5" customHeight="1">
      <c r="A60" s="125"/>
      <c r="B60" s="127" t="s">
        <v>85</v>
      </c>
      <c r="C60" s="202" t="s">
        <v>86</v>
      </c>
      <c r="D60" s="203"/>
      <c r="E60" s="203"/>
      <c r="F60" s="137" t="s">
        <v>24</v>
      </c>
      <c r="G60" s="138"/>
      <c r="H60" s="138"/>
      <c r="I60" s="201">
        <f>'Rozpočet Pol'!G82</f>
        <v>0</v>
      </c>
      <c r="J60" s="201"/>
    </row>
    <row r="61" spans="1:10" ht="25.5" customHeight="1">
      <c r="A61" s="125"/>
      <c r="B61" s="127" t="s">
        <v>87</v>
      </c>
      <c r="C61" s="202" t="s">
        <v>88</v>
      </c>
      <c r="D61" s="203"/>
      <c r="E61" s="203"/>
      <c r="F61" s="137" t="s">
        <v>24</v>
      </c>
      <c r="G61" s="138"/>
      <c r="H61" s="138"/>
      <c r="I61" s="201">
        <f>'Rozpočet Pol'!G87</f>
        <v>0</v>
      </c>
      <c r="J61" s="201"/>
    </row>
    <row r="62" spans="1:10" ht="25.5" customHeight="1">
      <c r="A62" s="125"/>
      <c r="B62" s="127" t="s">
        <v>89</v>
      </c>
      <c r="C62" s="202" t="s">
        <v>90</v>
      </c>
      <c r="D62" s="203"/>
      <c r="E62" s="203"/>
      <c r="F62" s="137" t="s">
        <v>24</v>
      </c>
      <c r="G62" s="138"/>
      <c r="H62" s="138"/>
      <c r="I62" s="201">
        <f>'Rozpočet Pol'!G89</f>
        <v>0</v>
      </c>
      <c r="J62" s="201"/>
    </row>
    <row r="63" spans="1:10" ht="25.5" customHeight="1">
      <c r="A63" s="125"/>
      <c r="B63" s="127" t="s">
        <v>91</v>
      </c>
      <c r="C63" s="202" t="s">
        <v>27</v>
      </c>
      <c r="D63" s="203"/>
      <c r="E63" s="203"/>
      <c r="F63" s="137" t="s">
        <v>91</v>
      </c>
      <c r="G63" s="138"/>
      <c r="H63" s="138"/>
      <c r="I63" s="201">
        <f>'Rozpočet Pol'!G91</f>
        <v>0</v>
      </c>
      <c r="J63" s="201"/>
    </row>
    <row r="64" spans="1:10" ht="25.5" customHeight="1">
      <c r="A64" s="125"/>
      <c r="B64" s="127" t="s">
        <v>92</v>
      </c>
      <c r="C64" s="202" t="s">
        <v>26</v>
      </c>
      <c r="D64" s="203"/>
      <c r="E64" s="203"/>
      <c r="F64" s="137" t="s">
        <v>92</v>
      </c>
      <c r="G64" s="138"/>
      <c r="H64" s="138"/>
      <c r="I64" s="201">
        <f>'Rozpočet Pol'!G100</f>
        <v>0</v>
      </c>
      <c r="J64" s="201"/>
    </row>
    <row r="65" spans="1:10" ht="25.5" customHeight="1">
      <c r="A65" s="125"/>
      <c r="B65" s="127" t="s">
        <v>93</v>
      </c>
      <c r="C65" s="202" t="s">
        <v>94</v>
      </c>
      <c r="D65" s="203"/>
      <c r="E65" s="203"/>
      <c r="F65" s="137" t="s">
        <v>23</v>
      </c>
      <c r="G65" s="138"/>
      <c r="H65" s="138"/>
      <c r="I65" s="201">
        <f>'Rozpočet Pol'!G105</f>
        <v>0</v>
      </c>
      <c r="J65" s="201"/>
    </row>
    <row r="66" spans="1:10" ht="25.5" customHeight="1">
      <c r="A66" s="125"/>
      <c r="B66" s="134" t="s">
        <v>95</v>
      </c>
      <c r="C66" s="205" t="s">
        <v>96</v>
      </c>
      <c r="D66" s="206"/>
      <c r="E66" s="206"/>
      <c r="F66" s="139" t="s">
        <v>23</v>
      </c>
      <c r="G66" s="140"/>
      <c r="H66" s="140"/>
      <c r="I66" s="204">
        <f>'Rozpočet Pol'!G108</f>
        <v>0</v>
      </c>
      <c r="J66" s="204"/>
    </row>
    <row r="67" spans="1:10" ht="25.5" customHeight="1">
      <c r="A67" s="126"/>
      <c r="B67" s="130" t="s">
        <v>1</v>
      </c>
      <c r="C67" s="130"/>
      <c r="D67" s="131"/>
      <c r="E67" s="131"/>
      <c r="F67" s="141"/>
      <c r="G67" s="142"/>
      <c r="H67" s="142"/>
      <c r="I67" s="200">
        <f>SUM(I47:I66)</f>
        <v>0</v>
      </c>
      <c r="J67" s="200"/>
    </row>
    <row r="68" spans="1:10">
      <c r="F68" s="143"/>
      <c r="G68" s="96"/>
      <c r="H68" s="143"/>
      <c r="I68" s="96"/>
      <c r="J68" s="96"/>
    </row>
    <row r="69" spans="1:10">
      <c r="F69" s="143"/>
      <c r="G69" s="96"/>
      <c r="H69" s="143"/>
      <c r="I69" s="96"/>
      <c r="J69" s="96"/>
    </row>
    <row r="70" spans="1:10">
      <c r="F70" s="143"/>
      <c r="G70" s="96"/>
      <c r="H70" s="143"/>
      <c r="I70" s="96"/>
      <c r="J70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7:J67"/>
    <mergeCell ref="I64:J64"/>
    <mergeCell ref="C64:E64"/>
    <mergeCell ref="I65:J65"/>
    <mergeCell ref="C65:E65"/>
    <mergeCell ref="I66:J66"/>
    <mergeCell ref="C66:E6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>
      <c r="A2" s="79" t="s">
        <v>41</v>
      </c>
      <c r="B2" s="78"/>
      <c r="C2" s="248"/>
      <c r="D2" s="248"/>
      <c r="E2" s="248"/>
      <c r="F2" s="248"/>
      <c r="G2" s="249"/>
    </row>
    <row r="3" spans="1:7" ht="24.95" hidden="1" customHeight="1">
      <c r="A3" s="79" t="s">
        <v>7</v>
      </c>
      <c r="B3" s="78"/>
      <c r="C3" s="248"/>
      <c r="D3" s="248"/>
      <c r="E3" s="248"/>
      <c r="F3" s="248"/>
      <c r="G3" s="249"/>
    </row>
    <row r="4" spans="1:7" ht="24.95" hidden="1" customHeight="1">
      <c r="A4" s="79" t="s">
        <v>8</v>
      </c>
      <c r="B4" s="78"/>
      <c r="C4" s="248"/>
      <c r="D4" s="248"/>
      <c r="E4" s="248"/>
      <c r="F4" s="248"/>
      <c r="G4" s="249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24"/>
  <sheetViews>
    <sheetView tabSelected="1" workbookViewId="0">
      <selection activeCell="X9" sqref="X9"/>
    </sheetView>
  </sheetViews>
  <sheetFormatPr defaultRowHeight="12.75" outlineLevelRow="1"/>
  <cols>
    <col min="1" max="1" width="4.28515625" customWidth="1"/>
    <col min="2" max="2" width="14.42578125" style="95" customWidth="1"/>
    <col min="3" max="3" width="38.28515625" style="95" customWidth="1"/>
    <col min="4" max="4" width="4.7109375" customWidth="1"/>
    <col min="5" max="5" width="10.7109375" customWidth="1"/>
    <col min="6" max="6" width="8.4257812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>
      <c r="A1" s="269" t="s">
        <v>6</v>
      </c>
      <c r="B1" s="269"/>
      <c r="C1" s="269"/>
      <c r="D1" s="269"/>
      <c r="E1" s="269"/>
      <c r="F1" s="269"/>
      <c r="G1" s="269"/>
      <c r="AE1" t="s">
        <v>98</v>
      </c>
    </row>
    <row r="2" spans="1:60" ht="25.15" customHeight="1">
      <c r="A2" s="148" t="s">
        <v>97</v>
      </c>
      <c r="B2" s="146"/>
      <c r="C2" s="270" t="s">
        <v>46</v>
      </c>
      <c r="D2" s="271"/>
      <c r="E2" s="271"/>
      <c r="F2" s="271"/>
      <c r="G2" s="272"/>
      <c r="AE2" t="s">
        <v>99</v>
      </c>
    </row>
    <row r="3" spans="1:60" ht="25.15" customHeight="1">
      <c r="A3" s="149" t="s">
        <v>7</v>
      </c>
      <c r="B3" s="147"/>
      <c r="C3" s="273" t="s">
        <v>43</v>
      </c>
      <c r="D3" s="274"/>
      <c r="E3" s="274"/>
      <c r="F3" s="274"/>
      <c r="G3" s="275"/>
      <c r="AE3" t="s">
        <v>100</v>
      </c>
    </row>
    <row r="4" spans="1:60" ht="25.15" hidden="1" customHeight="1">
      <c r="A4" s="149" t="s">
        <v>8</v>
      </c>
      <c r="B4" s="147"/>
      <c r="C4" s="273"/>
      <c r="D4" s="274"/>
      <c r="E4" s="274"/>
      <c r="F4" s="274"/>
      <c r="G4" s="275"/>
      <c r="AE4" t="s">
        <v>101</v>
      </c>
    </row>
    <row r="5" spans="1:60" hidden="1">
      <c r="A5" s="150" t="s">
        <v>102</v>
      </c>
      <c r="B5" s="151"/>
      <c r="C5" s="152"/>
      <c r="D5" s="153"/>
      <c r="E5" s="153"/>
      <c r="F5" s="153"/>
      <c r="G5" s="154"/>
      <c r="AE5" t="s">
        <v>103</v>
      </c>
    </row>
    <row r="7" spans="1:60" ht="38.25">
      <c r="A7" s="160" t="s">
        <v>104</v>
      </c>
      <c r="B7" s="161" t="s">
        <v>105</v>
      </c>
      <c r="C7" s="161" t="s">
        <v>106</v>
      </c>
      <c r="D7" s="160" t="s">
        <v>107</v>
      </c>
      <c r="E7" s="160" t="s">
        <v>108</v>
      </c>
      <c r="F7" s="155" t="s">
        <v>109</v>
      </c>
      <c r="G7" s="175" t="s">
        <v>28</v>
      </c>
      <c r="H7" s="176" t="s">
        <v>29</v>
      </c>
      <c r="I7" s="176" t="s">
        <v>110</v>
      </c>
      <c r="J7" s="176" t="s">
        <v>30</v>
      </c>
      <c r="K7" s="176" t="s">
        <v>111</v>
      </c>
      <c r="L7" s="176" t="s">
        <v>112</v>
      </c>
      <c r="M7" s="176" t="s">
        <v>113</v>
      </c>
      <c r="N7" s="176" t="s">
        <v>114</v>
      </c>
      <c r="O7" s="176" t="s">
        <v>115</v>
      </c>
      <c r="P7" s="176" t="s">
        <v>116</v>
      </c>
      <c r="Q7" s="176" t="s">
        <v>117</v>
      </c>
      <c r="R7" s="176" t="s">
        <v>118</v>
      </c>
      <c r="S7" s="176" t="s">
        <v>119</v>
      </c>
      <c r="T7" s="176" t="s">
        <v>120</v>
      </c>
      <c r="U7" s="163" t="s">
        <v>121</v>
      </c>
    </row>
    <row r="8" spans="1:60">
      <c r="A8" s="177" t="s">
        <v>122</v>
      </c>
      <c r="B8" s="178" t="s">
        <v>59</v>
      </c>
      <c r="C8" s="179" t="s">
        <v>60</v>
      </c>
      <c r="D8" s="162"/>
      <c r="E8" s="180"/>
      <c r="F8" s="181"/>
      <c r="G8" s="181">
        <f>SUMIF(AE9:AE10,"&lt;&gt;NOR",G9:G10)</f>
        <v>0</v>
      </c>
      <c r="H8" s="181"/>
      <c r="I8" s="181">
        <f>SUM(I9:I10)</f>
        <v>0</v>
      </c>
      <c r="J8" s="181"/>
      <c r="K8" s="181">
        <f>SUM(K9:K10)</f>
        <v>0</v>
      </c>
      <c r="L8" s="181"/>
      <c r="M8" s="181">
        <f>SUM(M9:M10)</f>
        <v>0</v>
      </c>
      <c r="N8" s="162"/>
      <c r="O8" s="162">
        <f>SUM(O9:O10)</f>
        <v>0.24460000000000001</v>
      </c>
      <c r="P8" s="162"/>
      <c r="Q8" s="162">
        <f>SUM(Q9:Q10)</f>
        <v>0</v>
      </c>
      <c r="R8" s="162"/>
      <c r="S8" s="162"/>
      <c r="T8" s="177"/>
      <c r="U8" s="162">
        <f>SUM(U9:U10)</f>
        <v>4.37</v>
      </c>
      <c r="AE8" t="s">
        <v>123</v>
      </c>
    </row>
    <row r="9" spans="1:60" ht="22.5" outlineLevel="1">
      <c r="A9" s="157">
        <v>1</v>
      </c>
      <c r="B9" s="164" t="s">
        <v>124</v>
      </c>
      <c r="C9" s="193" t="s">
        <v>125</v>
      </c>
      <c r="D9" s="166" t="s">
        <v>126</v>
      </c>
      <c r="E9" s="170">
        <v>4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15</v>
      </c>
      <c r="M9" s="173">
        <f>G9*(1+L9/100)</f>
        <v>0</v>
      </c>
      <c r="N9" s="166">
        <v>6.1150000000000003E-2</v>
      </c>
      <c r="O9" s="166">
        <f>ROUND(E9*N9,5)</f>
        <v>0.24460000000000001</v>
      </c>
      <c r="P9" s="166">
        <v>0</v>
      </c>
      <c r="Q9" s="166">
        <f>ROUND(E9*P9,5)</f>
        <v>0</v>
      </c>
      <c r="R9" s="166"/>
      <c r="S9" s="166"/>
      <c r="T9" s="167">
        <v>1.09171</v>
      </c>
      <c r="U9" s="166">
        <f>ROUND(E9*T9,2)</f>
        <v>4.37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127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outlineLevel="1">
      <c r="A10" s="157">
        <v>2</v>
      </c>
      <c r="B10" s="164" t="s">
        <v>128</v>
      </c>
      <c r="C10" s="193" t="s">
        <v>129</v>
      </c>
      <c r="D10" s="166" t="s">
        <v>130</v>
      </c>
      <c r="E10" s="170">
        <v>2</v>
      </c>
      <c r="F10" s="172"/>
      <c r="G10" s="173">
        <f>ROUND(E10*F10,2)</f>
        <v>0</v>
      </c>
      <c r="H10" s="172"/>
      <c r="I10" s="173">
        <f>ROUND(E10*H10,2)</f>
        <v>0</v>
      </c>
      <c r="J10" s="172"/>
      <c r="K10" s="173">
        <f>ROUND(E10*J10,2)</f>
        <v>0</v>
      </c>
      <c r="L10" s="173">
        <v>15</v>
      </c>
      <c r="M10" s="173">
        <f>G10*(1+L10/100)</f>
        <v>0</v>
      </c>
      <c r="N10" s="166">
        <v>0</v>
      </c>
      <c r="O10" s="166">
        <f>ROUND(E10*N10,5)</f>
        <v>0</v>
      </c>
      <c r="P10" s="166">
        <v>0</v>
      </c>
      <c r="Q10" s="166">
        <f>ROUND(E10*P10,5)</f>
        <v>0</v>
      </c>
      <c r="R10" s="166"/>
      <c r="S10" s="166"/>
      <c r="T10" s="167">
        <v>0</v>
      </c>
      <c r="U10" s="166">
        <f>ROUND(E10*T10,2)</f>
        <v>0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131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>
      <c r="A11" s="158" t="s">
        <v>122</v>
      </c>
      <c r="B11" s="165" t="s">
        <v>61</v>
      </c>
      <c r="C11" s="194" t="s">
        <v>62</v>
      </c>
      <c r="D11" s="168"/>
      <c r="E11" s="171"/>
      <c r="F11" s="174"/>
      <c r="G11" s="174">
        <f>SUMIF(AE12:AE13,"&lt;&gt;NOR",G12:G13)</f>
        <v>0</v>
      </c>
      <c r="H11" s="174"/>
      <c r="I11" s="174">
        <f>SUM(I12:I13)</f>
        <v>0</v>
      </c>
      <c r="J11" s="174"/>
      <c r="K11" s="174">
        <f>SUM(K12:K13)</f>
        <v>0</v>
      </c>
      <c r="L11" s="174"/>
      <c r="M11" s="174">
        <f>SUM(M12:M13)</f>
        <v>0</v>
      </c>
      <c r="N11" s="168"/>
      <c r="O11" s="168">
        <f>SUM(O12:O13)</f>
        <v>0</v>
      </c>
      <c r="P11" s="168"/>
      <c r="Q11" s="168">
        <f>SUM(Q12:Q13)</f>
        <v>0</v>
      </c>
      <c r="R11" s="168"/>
      <c r="S11" s="168"/>
      <c r="T11" s="169"/>
      <c r="U11" s="168">
        <f>SUM(U12:U13)</f>
        <v>3.9799999999999995</v>
      </c>
      <c r="AE11" t="s">
        <v>123</v>
      </c>
    </row>
    <row r="12" spans="1:60" outlineLevel="1">
      <c r="A12" s="157">
        <v>3</v>
      </c>
      <c r="B12" s="164" t="s">
        <v>132</v>
      </c>
      <c r="C12" s="193" t="s">
        <v>133</v>
      </c>
      <c r="D12" s="166" t="s">
        <v>126</v>
      </c>
      <c r="E12" s="170">
        <v>80</v>
      </c>
      <c r="F12" s="172"/>
      <c r="G12" s="173">
        <f>ROUND(E12*F12,2)</f>
        <v>0</v>
      </c>
      <c r="H12" s="172"/>
      <c r="I12" s="173">
        <f>ROUND(E12*H12,2)</f>
        <v>0</v>
      </c>
      <c r="J12" s="172"/>
      <c r="K12" s="173">
        <f>ROUND(E12*J12,2)</f>
        <v>0</v>
      </c>
      <c r="L12" s="173">
        <v>15</v>
      </c>
      <c r="M12" s="173">
        <f>G12*(1+L12/100)</f>
        <v>0</v>
      </c>
      <c r="N12" s="166">
        <v>0</v>
      </c>
      <c r="O12" s="166">
        <f>ROUND(E12*N12,5)</f>
        <v>0</v>
      </c>
      <c r="P12" s="166">
        <v>0</v>
      </c>
      <c r="Q12" s="166">
        <f>ROUND(E12*P12,5)</f>
        <v>0</v>
      </c>
      <c r="R12" s="166"/>
      <c r="S12" s="166"/>
      <c r="T12" s="167">
        <v>1.4999999999999999E-2</v>
      </c>
      <c r="U12" s="166">
        <f>ROUND(E12*T12,2)</f>
        <v>1.2</v>
      </c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131</v>
      </c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outlineLevel="1">
      <c r="A13" s="157">
        <v>4</v>
      </c>
      <c r="B13" s="164" t="s">
        <v>134</v>
      </c>
      <c r="C13" s="193" t="s">
        <v>135</v>
      </c>
      <c r="D13" s="166" t="s">
        <v>126</v>
      </c>
      <c r="E13" s="170">
        <v>20</v>
      </c>
      <c r="F13" s="172"/>
      <c r="G13" s="173">
        <f>ROUND(E13*F13,2)</f>
        <v>0</v>
      </c>
      <c r="H13" s="172"/>
      <c r="I13" s="173">
        <f>ROUND(E13*H13,2)</f>
        <v>0</v>
      </c>
      <c r="J13" s="172"/>
      <c r="K13" s="173">
        <f>ROUND(E13*J13,2)</f>
        <v>0</v>
      </c>
      <c r="L13" s="173">
        <v>15</v>
      </c>
      <c r="M13" s="173">
        <f>G13*(1+L13/100)</f>
        <v>0</v>
      </c>
      <c r="N13" s="166">
        <v>0</v>
      </c>
      <c r="O13" s="166">
        <f>ROUND(E13*N13,5)</f>
        <v>0</v>
      </c>
      <c r="P13" s="166">
        <v>0</v>
      </c>
      <c r="Q13" s="166">
        <f>ROUND(E13*P13,5)</f>
        <v>0</v>
      </c>
      <c r="R13" s="166"/>
      <c r="S13" s="166"/>
      <c r="T13" s="167">
        <v>0.13900000000000001</v>
      </c>
      <c r="U13" s="166">
        <f>ROUND(E13*T13,2)</f>
        <v>2.78</v>
      </c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131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>
      <c r="A14" s="158" t="s">
        <v>122</v>
      </c>
      <c r="B14" s="165" t="s">
        <v>63</v>
      </c>
      <c r="C14" s="194" t="s">
        <v>64</v>
      </c>
      <c r="D14" s="168"/>
      <c r="E14" s="171"/>
      <c r="F14" s="174"/>
      <c r="G14" s="174">
        <f>SUMIF(AE15:AE15,"&lt;&gt;NOR",G15:G15)</f>
        <v>0</v>
      </c>
      <c r="H14" s="174"/>
      <c r="I14" s="174">
        <f>SUM(I15:I15)</f>
        <v>0</v>
      </c>
      <c r="J14" s="174"/>
      <c r="K14" s="174">
        <f>SUM(K15:K15)</f>
        <v>0</v>
      </c>
      <c r="L14" s="174"/>
      <c r="M14" s="174">
        <f>SUM(M15:M15)</f>
        <v>0</v>
      </c>
      <c r="N14" s="168"/>
      <c r="O14" s="168">
        <f>SUM(O15:O15)</f>
        <v>0</v>
      </c>
      <c r="P14" s="168"/>
      <c r="Q14" s="168">
        <f>SUM(Q15:Q15)</f>
        <v>0</v>
      </c>
      <c r="R14" s="168"/>
      <c r="S14" s="168"/>
      <c r="T14" s="169"/>
      <c r="U14" s="168">
        <f>SUM(U15:U15)</f>
        <v>0</v>
      </c>
      <c r="AE14" t="s">
        <v>123</v>
      </c>
    </row>
    <row r="15" spans="1:60" outlineLevel="1">
      <c r="A15" s="157">
        <v>5</v>
      </c>
      <c r="B15" s="164" t="s">
        <v>136</v>
      </c>
      <c r="C15" s="193" t="s">
        <v>137</v>
      </c>
      <c r="D15" s="166" t="s">
        <v>138</v>
      </c>
      <c r="E15" s="170">
        <v>0.08</v>
      </c>
      <c r="F15" s="172"/>
      <c r="G15" s="173">
        <f>ROUND(E15*F15,2)</f>
        <v>0</v>
      </c>
      <c r="H15" s="172"/>
      <c r="I15" s="173">
        <f>ROUND(E15*H15,2)</f>
        <v>0</v>
      </c>
      <c r="J15" s="172"/>
      <c r="K15" s="173">
        <f>ROUND(E15*J15,2)</f>
        <v>0</v>
      </c>
      <c r="L15" s="173">
        <v>15</v>
      </c>
      <c r="M15" s="173">
        <f>G15*(1+L15/100)</f>
        <v>0</v>
      </c>
      <c r="N15" s="166">
        <v>0</v>
      </c>
      <c r="O15" s="166">
        <f>ROUND(E15*N15,5)</f>
        <v>0</v>
      </c>
      <c r="P15" s="166">
        <v>0</v>
      </c>
      <c r="Q15" s="166">
        <f>ROUND(E15*P15,5)</f>
        <v>0</v>
      </c>
      <c r="R15" s="166"/>
      <c r="S15" s="166"/>
      <c r="T15" s="167">
        <v>0</v>
      </c>
      <c r="U15" s="166">
        <f>ROUND(E15*T15,2)</f>
        <v>0</v>
      </c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131</v>
      </c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>
      <c r="A16" s="158" t="s">
        <v>122</v>
      </c>
      <c r="B16" s="165" t="s">
        <v>65</v>
      </c>
      <c r="C16" s="194" t="s">
        <v>66</v>
      </c>
      <c r="D16" s="168"/>
      <c r="E16" s="171"/>
      <c r="F16" s="174"/>
      <c r="G16" s="174">
        <f>SUMIF(AE17:AE22,"&lt;&gt;NOR",G17:G22)</f>
        <v>0</v>
      </c>
      <c r="H16" s="174"/>
      <c r="I16" s="174">
        <f>SUM(I17:I22)</f>
        <v>0</v>
      </c>
      <c r="J16" s="174"/>
      <c r="K16" s="174">
        <f>SUM(K17:K22)</f>
        <v>0</v>
      </c>
      <c r="L16" s="174"/>
      <c r="M16" s="174">
        <f>SUM(M17:M22)</f>
        <v>0</v>
      </c>
      <c r="N16" s="168"/>
      <c r="O16" s="168">
        <f>SUM(O17:O22)</f>
        <v>0</v>
      </c>
      <c r="P16" s="168"/>
      <c r="Q16" s="168">
        <f>SUM(Q17:Q22)</f>
        <v>5.1400000000000005E-3</v>
      </c>
      <c r="R16" s="168"/>
      <c r="S16" s="168"/>
      <c r="T16" s="169"/>
      <c r="U16" s="168">
        <f>SUM(U17:U22)</f>
        <v>9.5399999999999991</v>
      </c>
      <c r="AE16" t="s">
        <v>123</v>
      </c>
    </row>
    <row r="17" spans="1:60" outlineLevel="1">
      <c r="A17" s="157">
        <v>6</v>
      </c>
      <c r="B17" s="164" t="s">
        <v>139</v>
      </c>
      <c r="C17" s="193" t="s">
        <v>140</v>
      </c>
      <c r="D17" s="166" t="s">
        <v>141</v>
      </c>
      <c r="E17" s="170">
        <v>0.9</v>
      </c>
      <c r="F17" s="172"/>
      <c r="G17" s="173">
        <f t="shared" ref="G17:G22" si="0">ROUND(E17*F17,2)</f>
        <v>0</v>
      </c>
      <c r="H17" s="172"/>
      <c r="I17" s="173">
        <f t="shared" ref="I17:I22" si="1">ROUND(E17*H17,2)</f>
        <v>0</v>
      </c>
      <c r="J17" s="172"/>
      <c r="K17" s="173">
        <f t="shared" ref="K17:K22" si="2">ROUND(E17*J17,2)</f>
        <v>0</v>
      </c>
      <c r="L17" s="173">
        <v>15</v>
      </c>
      <c r="M17" s="173">
        <f t="shared" ref="M17:M22" si="3">G17*(1+L17/100)</f>
        <v>0</v>
      </c>
      <c r="N17" s="166">
        <v>0</v>
      </c>
      <c r="O17" s="166">
        <f t="shared" ref="O17:O22" si="4">ROUND(E17*N17,5)</f>
        <v>0</v>
      </c>
      <c r="P17" s="166">
        <v>2.14E-3</v>
      </c>
      <c r="Q17" s="166">
        <f t="shared" ref="Q17:Q22" si="5">ROUND(E17*P17,5)</f>
        <v>1.9300000000000001E-3</v>
      </c>
      <c r="R17" s="166"/>
      <c r="S17" s="166"/>
      <c r="T17" s="167">
        <v>5.5</v>
      </c>
      <c r="U17" s="166">
        <f t="shared" ref="U17:U22" si="6">ROUND(E17*T17,2)</f>
        <v>4.95</v>
      </c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131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outlineLevel="1">
      <c r="A18" s="157">
        <v>7</v>
      </c>
      <c r="B18" s="164" t="s">
        <v>142</v>
      </c>
      <c r="C18" s="193" t="s">
        <v>143</v>
      </c>
      <c r="D18" s="166" t="s">
        <v>141</v>
      </c>
      <c r="E18" s="170">
        <v>1.5</v>
      </c>
      <c r="F18" s="172"/>
      <c r="G18" s="173">
        <f t="shared" si="0"/>
        <v>0</v>
      </c>
      <c r="H18" s="172"/>
      <c r="I18" s="173">
        <f t="shared" si="1"/>
        <v>0</v>
      </c>
      <c r="J18" s="172"/>
      <c r="K18" s="173">
        <f t="shared" si="2"/>
        <v>0</v>
      </c>
      <c r="L18" s="173">
        <v>15</v>
      </c>
      <c r="M18" s="173">
        <f t="shared" si="3"/>
        <v>0</v>
      </c>
      <c r="N18" s="166">
        <v>0</v>
      </c>
      <c r="O18" s="166">
        <f t="shared" si="4"/>
        <v>0</v>
      </c>
      <c r="P18" s="166">
        <v>2.14E-3</v>
      </c>
      <c r="Q18" s="166">
        <f t="shared" si="5"/>
        <v>3.2100000000000002E-3</v>
      </c>
      <c r="R18" s="166"/>
      <c r="S18" s="166"/>
      <c r="T18" s="167">
        <v>2.95</v>
      </c>
      <c r="U18" s="166">
        <f t="shared" si="6"/>
        <v>4.43</v>
      </c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131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outlineLevel="1">
      <c r="A19" s="157">
        <v>8</v>
      </c>
      <c r="B19" s="164" t="s">
        <v>144</v>
      </c>
      <c r="C19" s="193" t="s">
        <v>145</v>
      </c>
      <c r="D19" s="166" t="s">
        <v>138</v>
      </c>
      <c r="E19" s="170">
        <v>0.08</v>
      </c>
      <c r="F19" s="172"/>
      <c r="G19" s="173">
        <f t="shared" si="0"/>
        <v>0</v>
      </c>
      <c r="H19" s="172"/>
      <c r="I19" s="173">
        <f t="shared" si="1"/>
        <v>0</v>
      </c>
      <c r="J19" s="172"/>
      <c r="K19" s="173">
        <f t="shared" si="2"/>
        <v>0</v>
      </c>
      <c r="L19" s="173">
        <v>15</v>
      </c>
      <c r="M19" s="173">
        <f t="shared" si="3"/>
        <v>0</v>
      </c>
      <c r="N19" s="166">
        <v>0</v>
      </c>
      <c r="O19" s="166">
        <f t="shared" si="4"/>
        <v>0</v>
      </c>
      <c r="P19" s="166">
        <v>0</v>
      </c>
      <c r="Q19" s="166">
        <f t="shared" si="5"/>
        <v>0</v>
      </c>
      <c r="R19" s="166"/>
      <c r="S19" s="166"/>
      <c r="T19" s="167">
        <v>1.8160000000000001</v>
      </c>
      <c r="U19" s="166">
        <f t="shared" si="6"/>
        <v>0.15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131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outlineLevel="1">
      <c r="A20" s="157">
        <v>9</v>
      </c>
      <c r="B20" s="164" t="s">
        <v>146</v>
      </c>
      <c r="C20" s="193" t="s">
        <v>147</v>
      </c>
      <c r="D20" s="166" t="s">
        <v>138</v>
      </c>
      <c r="E20" s="170">
        <v>0.08</v>
      </c>
      <c r="F20" s="172"/>
      <c r="G20" s="173">
        <f t="shared" si="0"/>
        <v>0</v>
      </c>
      <c r="H20" s="172"/>
      <c r="I20" s="173">
        <f t="shared" si="1"/>
        <v>0</v>
      </c>
      <c r="J20" s="172"/>
      <c r="K20" s="173">
        <f t="shared" si="2"/>
        <v>0</v>
      </c>
      <c r="L20" s="173">
        <v>15</v>
      </c>
      <c r="M20" s="173">
        <f t="shared" si="3"/>
        <v>0</v>
      </c>
      <c r="N20" s="166">
        <v>0</v>
      </c>
      <c r="O20" s="166">
        <f t="shared" si="4"/>
        <v>0</v>
      </c>
      <c r="P20" s="166">
        <v>0</v>
      </c>
      <c r="Q20" s="166">
        <f t="shared" si="5"/>
        <v>0</v>
      </c>
      <c r="R20" s="166"/>
      <c r="S20" s="166"/>
      <c r="T20" s="167">
        <v>4.2000000000000003E-2</v>
      </c>
      <c r="U20" s="166">
        <f t="shared" si="6"/>
        <v>0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131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outlineLevel="1">
      <c r="A21" s="157">
        <v>10</v>
      </c>
      <c r="B21" s="164" t="s">
        <v>148</v>
      </c>
      <c r="C21" s="193" t="s">
        <v>149</v>
      </c>
      <c r="D21" s="166" t="s">
        <v>138</v>
      </c>
      <c r="E21" s="170">
        <v>0.08</v>
      </c>
      <c r="F21" s="172"/>
      <c r="G21" s="173">
        <f t="shared" si="0"/>
        <v>0</v>
      </c>
      <c r="H21" s="172"/>
      <c r="I21" s="173">
        <f t="shared" si="1"/>
        <v>0</v>
      </c>
      <c r="J21" s="172"/>
      <c r="K21" s="173">
        <f t="shared" si="2"/>
        <v>0</v>
      </c>
      <c r="L21" s="173">
        <v>15</v>
      </c>
      <c r="M21" s="173">
        <f t="shared" si="3"/>
        <v>0</v>
      </c>
      <c r="N21" s="166">
        <v>0</v>
      </c>
      <c r="O21" s="166">
        <f t="shared" si="4"/>
        <v>0</v>
      </c>
      <c r="P21" s="166">
        <v>0</v>
      </c>
      <c r="Q21" s="166">
        <f t="shared" si="5"/>
        <v>0</v>
      </c>
      <c r="R21" s="166"/>
      <c r="S21" s="166"/>
      <c r="T21" s="167">
        <v>0.16400000000000001</v>
      </c>
      <c r="U21" s="166">
        <f t="shared" si="6"/>
        <v>0.01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131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outlineLevel="1">
      <c r="A22" s="157">
        <v>11</v>
      </c>
      <c r="B22" s="164" t="s">
        <v>150</v>
      </c>
      <c r="C22" s="193" t="s">
        <v>151</v>
      </c>
      <c r="D22" s="166" t="s">
        <v>138</v>
      </c>
      <c r="E22" s="170">
        <v>0.08</v>
      </c>
      <c r="F22" s="172"/>
      <c r="G22" s="173">
        <f t="shared" si="0"/>
        <v>0</v>
      </c>
      <c r="H22" s="172"/>
      <c r="I22" s="173">
        <f t="shared" si="1"/>
        <v>0</v>
      </c>
      <c r="J22" s="172"/>
      <c r="K22" s="173">
        <f t="shared" si="2"/>
        <v>0</v>
      </c>
      <c r="L22" s="173">
        <v>15</v>
      </c>
      <c r="M22" s="173">
        <f t="shared" si="3"/>
        <v>0</v>
      </c>
      <c r="N22" s="166">
        <v>0</v>
      </c>
      <c r="O22" s="166">
        <f t="shared" si="4"/>
        <v>0</v>
      </c>
      <c r="P22" s="166">
        <v>0</v>
      </c>
      <c r="Q22" s="166">
        <f t="shared" si="5"/>
        <v>0</v>
      </c>
      <c r="R22" s="166"/>
      <c r="S22" s="166"/>
      <c r="T22" s="167">
        <v>0</v>
      </c>
      <c r="U22" s="166">
        <f t="shared" si="6"/>
        <v>0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131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>
      <c r="A23" s="158" t="s">
        <v>122</v>
      </c>
      <c r="B23" s="165" t="s">
        <v>67</v>
      </c>
      <c r="C23" s="194" t="s">
        <v>68</v>
      </c>
      <c r="D23" s="168"/>
      <c r="E23" s="171"/>
      <c r="F23" s="174"/>
      <c r="G23" s="174">
        <f>SUMIF(AE24:AE24,"&lt;&gt;NOR",G24:G24)</f>
        <v>0</v>
      </c>
      <c r="H23" s="174"/>
      <c r="I23" s="174">
        <f>SUM(I24:I24)</f>
        <v>0</v>
      </c>
      <c r="J23" s="174"/>
      <c r="K23" s="174">
        <f>SUM(K24:K24)</f>
        <v>0</v>
      </c>
      <c r="L23" s="174"/>
      <c r="M23" s="174">
        <f>SUM(M24:M24)</f>
        <v>0</v>
      </c>
      <c r="N23" s="168"/>
      <c r="O23" s="168">
        <f>SUM(O24:O24)</f>
        <v>0</v>
      </c>
      <c r="P23" s="168"/>
      <c r="Q23" s="168">
        <f>SUM(Q24:Q24)</f>
        <v>0</v>
      </c>
      <c r="R23" s="168"/>
      <c r="S23" s="168"/>
      <c r="T23" s="169"/>
      <c r="U23" s="168">
        <f>SUM(U24:U24)</f>
        <v>0.3</v>
      </c>
      <c r="AE23" t="s">
        <v>123</v>
      </c>
    </row>
    <row r="24" spans="1:60" outlineLevel="1">
      <c r="A24" s="157">
        <v>12</v>
      </c>
      <c r="B24" s="164" t="s">
        <v>152</v>
      </c>
      <c r="C24" s="193" t="s">
        <v>153</v>
      </c>
      <c r="D24" s="166" t="s">
        <v>138</v>
      </c>
      <c r="E24" s="170">
        <v>0.1</v>
      </c>
      <c r="F24" s="172"/>
      <c r="G24" s="173">
        <f>ROUND(E24*F24,2)</f>
        <v>0</v>
      </c>
      <c r="H24" s="172"/>
      <c r="I24" s="173">
        <f>ROUND(E24*H24,2)</f>
        <v>0</v>
      </c>
      <c r="J24" s="172"/>
      <c r="K24" s="173">
        <f>ROUND(E24*J24,2)</f>
        <v>0</v>
      </c>
      <c r="L24" s="173">
        <v>15</v>
      </c>
      <c r="M24" s="173">
        <f>G24*(1+L24/100)</f>
        <v>0</v>
      </c>
      <c r="N24" s="166">
        <v>0</v>
      </c>
      <c r="O24" s="166">
        <f>ROUND(E24*N24,5)</f>
        <v>0</v>
      </c>
      <c r="P24" s="166">
        <v>0</v>
      </c>
      <c r="Q24" s="166">
        <f>ROUND(E24*P24,5)</f>
        <v>0</v>
      </c>
      <c r="R24" s="166"/>
      <c r="S24" s="166"/>
      <c r="T24" s="167">
        <v>3.0049999999999999</v>
      </c>
      <c r="U24" s="166">
        <f>ROUND(E24*T24,2)</f>
        <v>0.3</v>
      </c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131</v>
      </c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>
      <c r="A25" s="158" t="s">
        <v>122</v>
      </c>
      <c r="B25" s="165" t="s">
        <v>69</v>
      </c>
      <c r="C25" s="194" t="s">
        <v>70</v>
      </c>
      <c r="D25" s="168"/>
      <c r="E25" s="171"/>
      <c r="F25" s="174"/>
      <c r="G25" s="174">
        <f>SUMIF(AE26:AE28,"&lt;&gt;NOR",G26:G28)</f>
        <v>0</v>
      </c>
      <c r="H25" s="174"/>
      <c r="I25" s="174">
        <f>SUM(I26:I28)</f>
        <v>0</v>
      </c>
      <c r="J25" s="174"/>
      <c r="K25" s="174">
        <f>SUM(K26:K28)</f>
        <v>0</v>
      </c>
      <c r="L25" s="174"/>
      <c r="M25" s="174">
        <f>SUM(M26:M28)</f>
        <v>0</v>
      </c>
      <c r="N25" s="168"/>
      <c r="O25" s="168">
        <f>SUM(O26:O28)</f>
        <v>1.174E-2</v>
      </c>
      <c r="P25" s="168"/>
      <c r="Q25" s="168">
        <f>SUM(Q26:Q28)</f>
        <v>0</v>
      </c>
      <c r="R25" s="168"/>
      <c r="S25" s="168"/>
      <c r="T25" s="169"/>
      <c r="U25" s="168">
        <f>SUM(U26:U28)</f>
        <v>11.4</v>
      </c>
      <c r="AE25" t="s">
        <v>123</v>
      </c>
    </row>
    <row r="26" spans="1:60" ht="22.5" outlineLevel="1">
      <c r="A26" s="157">
        <v>13</v>
      </c>
      <c r="B26" s="164" t="s">
        <v>154</v>
      </c>
      <c r="C26" s="193" t="s">
        <v>155</v>
      </c>
      <c r="D26" s="166" t="s">
        <v>141</v>
      </c>
      <c r="E26" s="170">
        <v>16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15</v>
      </c>
      <c r="M26" s="173">
        <f>G26*(1+L26/100)</f>
        <v>0</v>
      </c>
      <c r="N26" s="166">
        <v>5.8E-4</v>
      </c>
      <c r="O26" s="166">
        <f>ROUND(E26*N26,5)</f>
        <v>9.2800000000000001E-3</v>
      </c>
      <c r="P26" s="166">
        <v>0</v>
      </c>
      <c r="Q26" s="166">
        <f>ROUND(E26*P26,5)</f>
        <v>0</v>
      </c>
      <c r="R26" s="166"/>
      <c r="S26" s="166"/>
      <c r="T26" s="167">
        <v>0.6159</v>
      </c>
      <c r="U26" s="166">
        <f>ROUND(E26*T26,2)</f>
        <v>9.85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131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ht="22.5" outlineLevel="1">
      <c r="A27" s="157">
        <v>14</v>
      </c>
      <c r="B27" s="164" t="s">
        <v>156</v>
      </c>
      <c r="C27" s="193" t="s">
        <v>157</v>
      </c>
      <c r="D27" s="166" t="s">
        <v>141</v>
      </c>
      <c r="E27" s="170">
        <v>6</v>
      </c>
      <c r="F27" s="172"/>
      <c r="G27" s="173">
        <f>ROUND(E27*F27,2)</f>
        <v>0</v>
      </c>
      <c r="H27" s="172"/>
      <c r="I27" s="173">
        <f>ROUND(E27*H27,2)</f>
        <v>0</v>
      </c>
      <c r="J27" s="172"/>
      <c r="K27" s="173">
        <f>ROUND(E27*J27,2)</f>
        <v>0</v>
      </c>
      <c r="L27" s="173">
        <v>15</v>
      </c>
      <c r="M27" s="173">
        <f>G27*(1+L27/100)</f>
        <v>0</v>
      </c>
      <c r="N27" s="166">
        <v>4.0999999999999999E-4</v>
      </c>
      <c r="O27" s="166">
        <f>ROUND(E27*N27,5)</f>
        <v>2.4599999999999999E-3</v>
      </c>
      <c r="P27" s="166">
        <v>0</v>
      </c>
      <c r="Q27" s="166">
        <f>ROUND(E27*P27,5)</f>
        <v>0</v>
      </c>
      <c r="R27" s="166"/>
      <c r="S27" s="166"/>
      <c r="T27" s="167">
        <v>0.25800000000000001</v>
      </c>
      <c r="U27" s="166">
        <f>ROUND(E27*T27,2)</f>
        <v>1.55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131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outlineLevel="1">
      <c r="A28" s="157">
        <v>15</v>
      </c>
      <c r="B28" s="164" t="s">
        <v>158</v>
      </c>
      <c r="C28" s="193" t="s">
        <v>159</v>
      </c>
      <c r="D28" s="166" t="s">
        <v>130</v>
      </c>
      <c r="E28" s="170">
        <v>1</v>
      </c>
      <c r="F28" s="172"/>
      <c r="G28" s="173">
        <f>ROUND(E28*F28,2)</f>
        <v>0</v>
      </c>
      <c r="H28" s="172"/>
      <c r="I28" s="173">
        <f>ROUND(E28*H28,2)</f>
        <v>0</v>
      </c>
      <c r="J28" s="172"/>
      <c r="K28" s="173">
        <f>ROUND(E28*J28,2)</f>
        <v>0</v>
      </c>
      <c r="L28" s="173">
        <v>15</v>
      </c>
      <c r="M28" s="173">
        <f>G28*(1+L28/100)</f>
        <v>0</v>
      </c>
      <c r="N28" s="166">
        <v>0</v>
      </c>
      <c r="O28" s="166">
        <f>ROUND(E28*N28,5)</f>
        <v>0</v>
      </c>
      <c r="P28" s="166">
        <v>0</v>
      </c>
      <c r="Q28" s="166">
        <f>ROUND(E28*P28,5)</f>
        <v>0</v>
      </c>
      <c r="R28" s="166"/>
      <c r="S28" s="166"/>
      <c r="T28" s="167">
        <v>0</v>
      </c>
      <c r="U28" s="166">
        <f>ROUND(E28*T28,2)</f>
        <v>0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131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>
      <c r="A29" s="158" t="s">
        <v>122</v>
      </c>
      <c r="B29" s="165" t="s">
        <v>71</v>
      </c>
      <c r="C29" s="194" t="s">
        <v>72</v>
      </c>
      <c r="D29" s="168"/>
      <c r="E29" s="171"/>
      <c r="F29" s="174"/>
      <c r="G29" s="174">
        <f>SUMIF(AE30:AE30,"&lt;&gt;NOR",G30:G30)</f>
        <v>0</v>
      </c>
      <c r="H29" s="174"/>
      <c r="I29" s="174">
        <f>SUM(I30:I30)</f>
        <v>0</v>
      </c>
      <c r="J29" s="174"/>
      <c r="K29" s="174">
        <f>SUM(K30:K30)</f>
        <v>0</v>
      </c>
      <c r="L29" s="174"/>
      <c r="M29" s="174">
        <f>SUM(M30:M30)</f>
        <v>0</v>
      </c>
      <c r="N29" s="168"/>
      <c r="O29" s="168">
        <f>SUM(O30:O30)</f>
        <v>3.5000000000000001E-3</v>
      </c>
      <c r="P29" s="168"/>
      <c r="Q29" s="168">
        <f>SUM(Q30:Q30)</f>
        <v>3.5560000000000001E-2</v>
      </c>
      <c r="R29" s="168"/>
      <c r="S29" s="168"/>
      <c r="T29" s="169"/>
      <c r="U29" s="168">
        <f>SUM(U30:U30)</f>
        <v>0.42</v>
      </c>
      <c r="AE29" t="s">
        <v>123</v>
      </c>
    </row>
    <row r="30" spans="1:60" outlineLevel="1">
      <c r="A30" s="157">
        <v>16</v>
      </c>
      <c r="B30" s="164" t="s">
        <v>160</v>
      </c>
      <c r="C30" s="193" t="s">
        <v>161</v>
      </c>
      <c r="D30" s="166" t="s">
        <v>141</v>
      </c>
      <c r="E30" s="170">
        <v>14</v>
      </c>
      <c r="F30" s="172"/>
      <c r="G30" s="173">
        <f>ROUND(E30*F30,2)</f>
        <v>0</v>
      </c>
      <c r="H30" s="172"/>
      <c r="I30" s="173">
        <f>ROUND(E30*H30,2)</f>
        <v>0</v>
      </c>
      <c r="J30" s="172"/>
      <c r="K30" s="173">
        <f>ROUND(E30*J30,2)</f>
        <v>0</v>
      </c>
      <c r="L30" s="173">
        <v>15</v>
      </c>
      <c r="M30" s="173">
        <f>G30*(1+L30/100)</f>
        <v>0</v>
      </c>
      <c r="N30" s="166">
        <v>2.5000000000000001E-4</v>
      </c>
      <c r="O30" s="166">
        <f>ROUND(E30*N30,5)</f>
        <v>3.5000000000000001E-3</v>
      </c>
      <c r="P30" s="166">
        <v>2.5400000000000002E-3</v>
      </c>
      <c r="Q30" s="166">
        <f>ROUND(E30*P30,5)</f>
        <v>3.5560000000000001E-2</v>
      </c>
      <c r="R30" s="166"/>
      <c r="S30" s="166"/>
      <c r="T30" s="167">
        <v>0.03</v>
      </c>
      <c r="U30" s="166">
        <f>ROUND(E30*T30,2)</f>
        <v>0.42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131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>
      <c r="A31" s="158" t="s">
        <v>122</v>
      </c>
      <c r="B31" s="165" t="s">
        <v>73</v>
      </c>
      <c r="C31" s="194" t="s">
        <v>74</v>
      </c>
      <c r="D31" s="168"/>
      <c r="E31" s="171"/>
      <c r="F31" s="174"/>
      <c r="G31" s="174">
        <f>SUMIF(AE32:AE33,"&lt;&gt;NOR",G32:G33)</f>
        <v>0</v>
      </c>
      <c r="H31" s="174"/>
      <c r="I31" s="174">
        <f>SUM(I32:I33)</f>
        <v>0</v>
      </c>
      <c r="J31" s="174"/>
      <c r="K31" s="174">
        <f>SUM(K32:K33)</f>
        <v>0</v>
      </c>
      <c r="L31" s="174"/>
      <c r="M31" s="174">
        <f>SUM(M32:M33)</f>
        <v>0</v>
      </c>
      <c r="N31" s="168"/>
      <c r="O31" s="168">
        <f>SUM(O32:O33)</f>
        <v>0</v>
      </c>
      <c r="P31" s="168"/>
      <c r="Q31" s="168">
        <f>SUM(Q32:Q33)</f>
        <v>0.39900000000000002</v>
      </c>
      <c r="R31" s="168"/>
      <c r="S31" s="168"/>
      <c r="T31" s="169"/>
      <c r="U31" s="168">
        <f>SUM(U32:U33)</f>
        <v>2.16</v>
      </c>
      <c r="AE31" t="s">
        <v>123</v>
      </c>
    </row>
    <row r="32" spans="1:60" outlineLevel="1">
      <c r="A32" s="157">
        <v>17</v>
      </c>
      <c r="B32" s="164" t="s">
        <v>162</v>
      </c>
      <c r="C32" s="193" t="s">
        <v>163</v>
      </c>
      <c r="D32" s="166" t="s">
        <v>130</v>
      </c>
      <c r="E32" s="170">
        <v>1</v>
      </c>
      <c r="F32" s="172"/>
      <c r="G32" s="173">
        <f>ROUND(E32*F32,2)</f>
        <v>0</v>
      </c>
      <c r="H32" s="172"/>
      <c r="I32" s="173">
        <f>ROUND(E32*H32,2)</f>
        <v>0</v>
      </c>
      <c r="J32" s="172"/>
      <c r="K32" s="173">
        <f>ROUND(E32*J32,2)</f>
        <v>0</v>
      </c>
      <c r="L32" s="173">
        <v>15</v>
      </c>
      <c r="M32" s="173">
        <f>G32*(1+L32/100)</f>
        <v>0</v>
      </c>
      <c r="N32" s="166">
        <v>0</v>
      </c>
      <c r="O32" s="166">
        <f>ROUND(E32*N32,5)</f>
        <v>0</v>
      </c>
      <c r="P32" s="166">
        <v>0.312</v>
      </c>
      <c r="Q32" s="166">
        <f>ROUND(E32*P32,5)</f>
        <v>0.312</v>
      </c>
      <c r="R32" s="166"/>
      <c r="S32" s="166"/>
      <c r="T32" s="167">
        <v>0.72899999999999998</v>
      </c>
      <c r="U32" s="166">
        <f>ROUND(E32*T32,2)</f>
        <v>0.73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131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outlineLevel="1">
      <c r="A33" s="157">
        <v>18</v>
      </c>
      <c r="B33" s="164" t="s">
        <v>164</v>
      </c>
      <c r="C33" s="193" t="s">
        <v>165</v>
      </c>
      <c r="D33" s="166" t="s">
        <v>130</v>
      </c>
      <c r="E33" s="170">
        <v>2</v>
      </c>
      <c r="F33" s="172"/>
      <c r="G33" s="173">
        <f>ROUND(E33*F33,2)</f>
        <v>0</v>
      </c>
      <c r="H33" s="172"/>
      <c r="I33" s="173">
        <f>ROUND(E33*H33,2)</f>
        <v>0</v>
      </c>
      <c r="J33" s="172"/>
      <c r="K33" s="173">
        <f>ROUND(E33*J33,2)</f>
        <v>0</v>
      </c>
      <c r="L33" s="173">
        <v>15</v>
      </c>
      <c r="M33" s="173">
        <f>G33*(1+L33/100)</f>
        <v>0</v>
      </c>
      <c r="N33" s="166">
        <v>0</v>
      </c>
      <c r="O33" s="166">
        <f>ROUND(E33*N33,5)</f>
        <v>0</v>
      </c>
      <c r="P33" s="166">
        <v>4.3499999999999997E-2</v>
      </c>
      <c r="Q33" s="166">
        <f>ROUND(E33*P33,5)</f>
        <v>8.6999999999999994E-2</v>
      </c>
      <c r="R33" s="166"/>
      <c r="S33" s="166"/>
      <c r="T33" s="167">
        <v>0.71299999999999997</v>
      </c>
      <c r="U33" s="166">
        <f>ROUND(E33*T33,2)</f>
        <v>1.43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131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>
      <c r="A34" s="158" t="s">
        <v>122</v>
      </c>
      <c r="B34" s="165" t="s">
        <v>75</v>
      </c>
      <c r="C34" s="194" t="s">
        <v>76</v>
      </c>
      <c r="D34" s="168"/>
      <c r="E34" s="171"/>
      <c r="F34" s="174"/>
      <c r="G34" s="174">
        <f>SUMIF(AE35:AE52,"&lt;&gt;NOR",G35:G52)</f>
        <v>0</v>
      </c>
      <c r="H34" s="174"/>
      <c r="I34" s="174">
        <f>SUM(I35:I52)</f>
        <v>0</v>
      </c>
      <c r="J34" s="174"/>
      <c r="K34" s="174">
        <f>SUM(K35:K52)</f>
        <v>0</v>
      </c>
      <c r="L34" s="174"/>
      <c r="M34" s="174">
        <f>SUM(M35:M52)</f>
        <v>0</v>
      </c>
      <c r="N34" s="168"/>
      <c r="O34" s="168">
        <f>SUM(O35:O52)</f>
        <v>3.1719999999999998E-2</v>
      </c>
      <c r="P34" s="168"/>
      <c r="Q34" s="168">
        <f>SUM(Q35:Q52)</f>
        <v>0</v>
      </c>
      <c r="R34" s="168"/>
      <c r="S34" s="168"/>
      <c r="T34" s="169"/>
      <c r="U34" s="168">
        <f>SUM(U35:U52)</f>
        <v>10.84</v>
      </c>
      <c r="AE34" t="s">
        <v>123</v>
      </c>
    </row>
    <row r="35" spans="1:60" ht="22.5" outlineLevel="1">
      <c r="A35" s="157">
        <v>19</v>
      </c>
      <c r="B35" s="164" t="s">
        <v>166</v>
      </c>
      <c r="C35" s="193" t="s">
        <v>167</v>
      </c>
      <c r="D35" s="166" t="s">
        <v>168</v>
      </c>
      <c r="E35" s="170">
        <v>1</v>
      </c>
      <c r="F35" s="172"/>
      <c r="G35" s="173">
        <f t="shared" ref="G35:G52" si="7">ROUND(E35*F35,2)</f>
        <v>0</v>
      </c>
      <c r="H35" s="172"/>
      <c r="I35" s="173">
        <f t="shared" ref="I35:I52" si="8">ROUND(E35*H35,2)</f>
        <v>0</v>
      </c>
      <c r="J35" s="172"/>
      <c r="K35" s="173">
        <f t="shared" ref="K35:K52" si="9">ROUND(E35*J35,2)</f>
        <v>0</v>
      </c>
      <c r="L35" s="173">
        <v>15</v>
      </c>
      <c r="M35" s="173">
        <f t="shared" ref="M35:M52" si="10">G35*(1+L35/100)</f>
        <v>0</v>
      </c>
      <c r="N35" s="166">
        <v>2.5999999999999999E-2</v>
      </c>
      <c r="O35" s="166">
        <f t="shared" ref="O35:O52" si="11">ROUND(E35*N35,5)</f>
        <v>2.5999999999999999E-2</v>
      </c>
      <c r="P35" s="166">
        <v>0</v>
      </c>
      <c r="Q35" s="166">
        <f t="shared" ref="Q35:Q52" si="12">ROUND(E35*P35,5)</f>
        <v>0</v>
      </c>
      <c r="R35" s="166"/>
      <c r="S35" s="166"/>
      <c r="T35" s="167">
        <v>0</v>
      </c>
      <c r="U35" s="166">
        <f t="shared" ref="U35:U52" si="13">ROUND(E35*T35,2)</f>
        <v>0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169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>
      <c r="A36" s="157">
        <v>20</v>
      </c>
      <c r="B36" s="164" t="s">
        <v>170</v>
      </c>
      <c r="C36" s="193" t="s">
        <v>171</v>
      </c>
      <c r="D36" s="166" t="s">
        <v>130</v>
      </c>
      <c r="E36" s="170">
        <v>1</v>
      </c>
      <c r="F36" s="172"/>
      <c r="G36" s="173">
        <f t="shared" si="7"/>
        <v>0</v>
      </c>
      <c r="H36" s="172"/>
      <c r="I36" s="173">
        <f t="shared" si="8"/>
        <v>0</v>
      </c>
      <c r="J36" s="172"/>
      <c r="K36" s="173">
        <f t="shared" si="9"/>
        <v>0</v>
      </c>
      <c r="L36" s="173">
        <v>15</v>
      </c>
      <c r="M36" s="173">
        <f t="shared" si="10"/>
        <v>0</v>
      </c>
      <c r="N36" s="166">
        <v>6.2E-4</v>
      </c>
      <c r="O36" s="166">
        <f t="shared" si="11"/>
        <v>6.2E-4</v>
      </c>
      <c r="P36" s="166">
        <v>0</v>
      </c>
      <c r="Q36" s="166">
        <f t="shared" si="12"/>
        <v>0</v>
      </c>
      <c r="R36" s="166"/>
      <c r="S36" s="166"/>
      <c r="T36" s="167">
        <v>10.5261</v>
      </c>
      <c r="U36" s="166">
        <f t="shared" si="13"/>
        <v>10.53</v>
      </c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131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outlineLevel="1">
      <c r="A37" s="157">
        <v>21</v>
      </c>
      <c r="B37" s="164" t="s">
        <v>172</v>
      </c>
      <c r="C37" s="193" t="s">
        <v>173</v>
      </c>
      <c r="D37" s="166" t="s">
        <v>141</v>
      </c>
      <c r="E37" s="170">
        <v>10</v>
      </c>
      <c r="F37" s="172"/>
      <c r="G37" s="173">
        <f t="shared" si="7"/>
        <v>0</v>
      </c>
      <c r="H37" s="172"/>
      <c r="I37" s="173">
        <f t="shared" si="8"/>
        <v>0</v>
      </c>
      <c r="J37" s="172"/>
      <c r="K37" s="173">
        <f t="shared" si="9"/>
        <v>0</v>
      </c>
      <c r="L37" s="173">
        <v>15</v>
      </c>
      <c r="M37" s="173">
        <f t="shared" si="10"/>
        <v>0</v>
      </c>
      <c r="N37" s="166">
        <v>5.1000000000000004E-4</v>
      </c>
      <c r="O37" s="166">
        <f t="shared" si="11"/>
        <v>5.1000000000000004E-3</v>
      </c>
      <c r="P37" s="166">
        <v>0</v>
      </c>
      <c r="Q37" s="166">
        <f t="shared" si="12"/>
        <v>0</v>
      </c>
      <c r="R37" s="166"/>
      <c r="S37" s="166"/>
      <c r="T37" s="167">
        <v>3.1E-2</v>
      </c>
      <c r="U37" s="166">
        <f t="shared" si="13"/>
        <v>0.31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131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outlineLevel="1">
      <c r="A38" s="157">
        <v>22</v>
      </c>
      <c r="B38" s="164" t="s">
        <v>174</v>
      </c>
      <c r="C38" s="193" t="s">
        <v>175</v>
      </c>
      <c r="D38" s="166" t="s">
        <v>168</v>
      </c>
      <c r="E38" s="170">
        <v>1</v>
      </c>
      <c r="F38" s="172"/>
      <c r="G38" s="173">
        <f t="shared" si="7"/>
        <v>0</v>
      </c>
      <c r="H38" s="172"/>
      <c r="I38" s="173">
        <f t="shared" si="8"/>
        <v>0</v>
      </c>
      <c r="J38" s="172"/>
      <c r="K38" s="173">
        <f t="shared" si="9"/>
        <v>0</v>
      </c>
      <c r="L38" s="173">
        <v>15</v>
      </c>
      <c r="M38" s="173">
        <f t="shared" si="10"/>
        <v>0</v>
      </c>
      <c r="N38" s="166">
        <v>0</v>
      </c>
      <c r="O38" s="166">
        <f t="shared" si="11"/>
        <v>0</v>
      </c>
      <c r="P38" s="166">
        <v>0</v>
      </c>
      <c r="Q38" s="166">
        <f t="shared" si="12"/>
        <v>0</v>
      </c>
      <c r="R38" s="166"/>
      <c r="S38" s="166"/>
      <c r="T38" s="167">
        <v>0</v>
      </c>
      <c r="U38" s="166">
        <f t="shared" si="13"/>
        <v>0</v>
      </c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131</v>
      </c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outlineLevel="1">
      <c r="A39" s="157">
        <v>23</v>
      </c>
      <c r="B39" s="164" t="s">
        <v>176</v>
      </c>
      <c r="C39" s="193" t="s">
        <v>177</v>
      </c>
      <c r="D39" s="166" t="s">
        <v>168</v>
      </c>
      <c r="E39" s="170">
        <v>1</v>
      </c>
      <c r="F39" s="172"/>
      <c r="G39" s="173">
        <f t="shared" si="7"/>
        <v>0</v>
      </c>
      <c r="H39" s="172"/>
      <c r="I39" s="173">
        <f t="shared" si="8"/>
        <v>0</v>
      </c>
      <c r="J39" s="172"/>
      <c r="K39" s="173">
        <f t="shared" si="9"/>
        <v>0</v>
      </c>
      <c r="L39" s="173">
        <v>15</v>
      </c>
      <c r="M39" s="173">
        <f t="shared" si="10"/>
        <v>0</v>
      </c>
      <c r="N39" s="166">
        <v>0</v>
      </c>
      <c r="O39" s="166">
        <f t="shared" si="11"/>
        <v>0</v>
      </c>
      <c r="P39" s="166">
        <v>0</v>
      </c>
      <c r="Q39" s="166">
        <f t="shared" si="12"/>
        <v>0</v>
      </c>
      <c r="R39" s="166"/>
      <c r="S39" s="166"/>
      <c r="T39" s="167">
        <v>0</v>
      </c>
      <c r="U39" s="166">
        <f t="shared" si="13"/>
        <v>0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131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outlineLevel="1">
      <c r="A40" s="157">
        <v>24</v>
      </c>
      <c r="B40" s="164" t="s">
        <v>178</v>
      </c>
      <c r="C40" s="193" t="s">
        <v>179</v>
      </c>
      <c r="D40" s="166" t="s">
        <v>168</v>
      </c>
      <c r="E40" s="170">
        <v>4</v>
      </c>
      <c r="F40" s="172"/>
      <c r="G40" s="173">
        <f t="shared" si="7"/>
        <v>0</v>
      </c>
      <c r="H40" s="172"/>
      <c r="I40" s="173">
        <f t="shared" si="8"/>
        <v>0</v>
      </c>
      <c r="J40" s="172"/>
      <c r="K40" s="173">
        <f t="shared" si="9"/>
        <v>0</v>
      </c>
      <c r="L40" s="173">
        <v>15</v>
      </c>
      <c r="M40" s="173">
        <f t="shared" si="10"/>
        <v>0</v>
      </c>
      <c r="N40" s="166">
        <v>0</v>
      </c>
      <c r="O40" s="166">
        <f t="shared" si="11"/>
        <v>0</v>
      </c>
      <c r="P40" s="166">
        <v>0</v>
      </c>
      <c r="Q40" s="166">
        <f t="shared" si="12"/>
        <v>0</v>
      </c>
      <c r="R40" s="166"/>
      <c r="S40" s="166"/>
      <c r="T40" s="167">
        <v>0</v>
      </c>
      <c r="U40" s="166">
        <f t="shared" si="13"/>
        <v>0</v>
      </c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131</v>
      </c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outlineLevel="1">
      <c r="A41" s="157">
        <v>25</v>
      </c>
      <c r="B41" s="164" t="s">
        <v>180</v>
      </c>
      <c r="C41" s="193" t="s">
        <v>181</v>
      </c>
      <c r="D41" s="166" t="s">
        <v>168</v>
      </c>
      <c r="E41" s="170">
        <v>5</v>
      </c>
      <c r="F41" s="172"/>
      <c r="G41" s="173">
        <f t="shared" si="7"/>
        <v>0</v>
      </c>
      <c r="H41" s="172"/>
      <c r="I41" s="173">
        <f t="shared" si="8"/>
        <v>0</v>
      </c>
      <c r="J41" s="172"/>
      <c r="K41" s="173">
        <f t="shared" si="9"/>
        <v>0</v>
      </c>
      <c r="L41" s="173">
        <v>15</v>
      </c>
      <c r="M41" s="173">
        <f t="shared" si="10"/>
        <v>0</v>
      </c>
      <c r="N41" s="166">
        <v>0</v>
      </c>
      <c r="O41" s="166">
        <f t="shared" si="11"/>
        <v>0</v>
      </c>
      <c r="P41" s="166">
        <v>0</v>
      </c>
      <c r="Q41" s="166">
        <f t="shared" si="12"/>
        <v>0</v>
      </c>
      <c r="R41" s="166"/>
      <c r="S41" s="166"/>
      <c r="T41" s="167">
        <v>0</v>
      </c>
      <c r="U41" s="166">
        <f t="shared" si="13"/>
        <v>0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131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outlineLevel="1">
      <c r="A42" s="157">
        <v>26</v>
      </c>
      <c r="B42" s="164" t="s">
        <v>182</v>
      </c>
      <c r="C42" s="193" t="s">
        <v>183</v>
      </c>
      <c r="D42" s="166" t="s">
        <v>168</v>
      </c>
      <c r="E42" s="170">
        <v>2</v>
      </c>
      <c r="F42" s="172"/>
      <c r="G42" s="173">
        <f t="shared" si="7"/>
        <v>0</v>
      </c>
      <c r="H42" s="172"/>
      <c r="I42" s="173">
        <f t="shared" si="8"/>
        <v>0</v>
      </c>
      <c r="J42" s="172"/>
      <c r="K42" s="173">
        <f t="shared" si="9"/>
        <v>0</v>
      </c>
      <c r="L42" s="173">
        <v>15</v>
      </c>
      <c r="M42" s="173">
        <f t="shared" si="10"/>
        <v>0</v>
      </c>
      <c r="N42" s="166">
        <v>0</v>
      </c>
      <c r="O42" s="166">
        <f t="shared" si="11"/>
        <v>0</v>
      </c>
      <c r="P42" s="166">
        <v>0</v>
      </c>
      <c r="Q42" s="166">
        <f t="shared" si="12"/>
        <v>0</v>
      </c>
      <c r="R42" s="166"/>
      <c r="S42" s="166"/>
      <c r="T42" s="167">
        <v>0</v>
      </c>
      <c r="U42" s="166">
        <f t="shared" si="13"/>
        <v>0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131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outlineLevel="1">
      <c r="A43" s="157">
        <v>27</v>
      </c>
      <c r="B43" s="164" t="s">
        <v>184</v>
      </c>
      <c r="C43" s="193" t="s">
        <v>185</v>
      </c>
      <c r="D43" s="166" t="s">
        <v>168</v>
      </c>
      <c r="E43" s="170">
        <v>2</v>
      </c>
      <c r="F43" s="172"/>
      <c r="G43" s="173">
        <f t="shared" si="7"/>
        <v>0</v>
      </c>
      <c r="H43" s="172"/>
      <c r="I43" s="173">
        <f t="shared" si="8"/>
        <v>0</v>
      </c>
      <c r="J43" s="172"/>
      <c r="K43" s="173">
        <f t="shared" si="9"/>
        <v>0</v>
      </c>
      <c r="L43" s="173">
        <v>15</v>
      </c>
      <c r="M43" s="173">
        <f t="shared" si="10"/>
        <v>0</v>
      </c>
      <c r="N43" s="166">
        <v>0</v>
      </c>
      <c r="O43" s="166">
        <f t="shared" si="11"/>
        <v>0</v>
      </c>
      <c r="P43" s="166">
        <v>0</v>
      </c>
      <c r="Q43" s="166">
        <f t="shared" si="12"/>
        <v>0</v>
      </c>
      <c r="R43" s="166"/>
      <c r="S43" s="166"/>
      <c r="T43" s="167">
        <v>0</v>
      </c>
      <c r="U43" s="166">
        <f t="shared" si="13"/>
        <v>0</v>
      </c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131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outlineLevel="1">
      <c r="A44" s="157">
        <v>28</v>
      </c>
      <c r="B44" s="164" t="s">
        <v>186</v>
      </c>
      <c r="C44" s="193" t="s">
        <v>187</v>
      </c>
      <c r="D44" s="166" t="s">
        <v>168</v>
      </c>
      <c r="E44" s="170">
        <v>1</v>
      </c>
      <c r="F44" s="172"/>
      <c r="G44" s="173">
        <f t="shared" si="7"/>
        <v>0</v>
      </c>
      <c r="H44" s="172"/>
      <c r="I44" s="173">
        <f t="shared" si="8"/>
        <v>0</v>
      </c>
      <c r="J44" s="172"/>
      <c r="K44" s="173">
        <f t="shared" si="9"/>
        <v>0</v>
      </c>
      <c r="L44" s="173">
        <v>15</v>
      </c>
      <c r="M44" s="173">
        <f t="shared" si="10"/>
        <v>0</v>
      </c>
      <c r="N44" s="166">
        <v>0</v>
      </c>
      <c r="O44" s="166">
        <f t="shared" si="11"/>
        <v>0</v>
      </c>
      <c r="P44" s="166">
        <v>0</v>
      </c>
      <c r="Q44" s="166">
        <f t="shared" si="12"/>
        <v>0</v>
      </c>
      <c r="R44" s="166"/>
      <c r="S44" s="166"/>
      <c r="T44" s="167">
        <v>0</v>
      </c>
      <c r="U44" s="166">
        <f t="shared" si="13"/>
        <v>0</v>
      </c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131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outlineLevel="1">
      <c r="A45" s="157">
        <v>29</v>
      </c>
      <c r="B45" s="164" t="s">
        <v>188</v>
      </c>
      <c r="C45" s="193" t="s">
        <v>189</v>
      </c>
      <c r="D45" s="166" t="s">
        <v>168</v>
      </c>
      <c r="E45" s="170">
        <v>1</v>
      </c>
      <c r="F45" s="172"/>
      <c r="G45" s="173">
        <f t="shared" si="7"/>
        <v>0</v>
      </c>
      <c r="H45" s="172"/>
      <c r="I45" s="173">
        <f t="shared" si="8"/>
        <v>0</v>
      </c>
      <c r="J45" s="172"/>
      <c r="K45" s="173">
        <f t="shared" si="9"/>
        <v>0</v>
      </c>
      <c r="L45" s="173">
        <v>15</v>
      </c>
      <c r="M45" s="173">
        <f t="shared" si="10"/>
        <v>0</v>
      </c>
      <c r="N45" s="166">
        <v>0</v>
      </c>
      <c r="O45" s="166">
        <f t="shared" si="11"/>
        <v>0</v>
      </c>
      <c r="P45" s="166">
        <v>0</v>
      </c>
      <c r="Q45" s="166">
        <f t="shared" si="12"/>
        <v>0</v>
      </c>
      <c r="R45" s="166"/>
      <c r="S45" s="166"/>
      <c r="T45" s="167">
        <v>0</v>
      </c>
      <c r="U45" s="166">
        <f t="shared" si="13"/>
        <v>0</v>
      </c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131</v>
      </c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outlineLevel="1">
      <c r="A46" s="157">
        <v>30</v>
      </c>
      <c r="B46" s="164" t="s">
        <v>190</v>
      </c>
      <c r="C46" s="193" t="s">
        <v>191</v>
      </c>
      <c r="D46" s="166" t="s">
        <v>168</v>
      </c>
      <c r="E46" s="170">
        <v>1</v>
      </c>
      <c r="F46" s="172"/>
      <c r="G46" s="173">
        <f t="shared" si="7"/>
        <v>0</v>
      </c>
      <c r="H46" s="172"/>
      <c r="I46" s="173">
        <f t="shared" si="8"/>
        <v>0</v>
      </c>
      <c r="J46" s="172"/>
      <c r="K46" s="173">
        <f t="shared" si="9"/>
        <v>0</v>
      </c>
      <c r="L46" s="173">
        <v>15</v>
      </c>
      <c r="M46" s="173">
        <f t="shared" si="10"/>
        <v>0</v>
      </c>
      <c r="N46" s="166">
        <v>0</v>
      </c>
      <c r="O46" s="166">
        <f t="shared" si="11"/>
        <v>0</v>
      </c>
      <c r="P46" s="166">
        <v>0</v>
      </c>
      <c r="Q46" s="166">
        <f t="shared" si="12"/>
        <v>0</v>
      </c>
      <c r="R46" s="166"/>
      <c r="S46" s="166"/>
      <c r="T46" s="167">
        <v>0</v>
      </c>
      <c r="U46" s="166">
        <f t="shared" si="13"/>
        <v>0</v>
      </c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131</v>
      </c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outlineLevel="1">
      <c r="A47" s="157">
        <v>31</v>
      </c>
      <c r="B47" s="164" t="s">
        <v>192</v>
      </c>
      <c r="C47" s="193" t="s">
        <v>193</v>
      </c>
      <c r="D47" s="166" t="s">
        <v>168</v>
      </c>
      <c r="E47" s="170">
        <v>4</v>
      </c>
      <c r="F47" s="172"/>
      <c r="G47" s="173">
        <f t="shared" si="7"/>
        <v>0</v>
      </c>
      <c r="H47" s="172"/>
      <c r="I47" s="173">
        <f t="shared" si="8"/>
        <v>0</v>
      </c>
      <c r="J47" s="172"/>
      <c r="K47" s="173">
        <f t="shared" si="9"/>
        <v>0</v>
      </c>
      <c r="L47" s="173">
        <v>15</v>
      </c>
      <c r="M47" s="173">
        <f t="shared" si="10"/>
        <v>0</v>
      </c>
      <c r="N47" s="166">
        <v>0</v>
      </c>
      <c r="O47" s="166">
        <f t="shared" si="11"/>
        <v>0</v>
      </c>
      <c r="P47" s="166">
        <v>0</v>
      </c>
      <c r="Q47" s="166">
        <f t="shared" si="12"/>
        <v>0</v>
      </c>
      <c r="R47" s="166"/>
      <c r="S47" s="166"/>
      <c r="T47" s="167">
        <v>0</v>
      </c>
      <c r="U47" s="166">
        <f t="shared" si="13"/>
        <v>0</v>
      </c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131</v>
      </c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outlineLevel="1">
      <c r="A48" s="157">
        <v>32</v>
      </c>
      <c r="B48" s="164" t="s">
        <v>194</v>
      </c>
      <c r="C48" s="193" t="s">
        <v>195</v>
      </c>
      <c r="D48" s="166" t="s">
        <v>168</v>
      </c>
      <c r="E48" s="170">
        <v>1</v>
      </c>
      <c r="F48" s="172"/>
      <c r="G48" s="173">
        <f t="shared" si="7"/>
        <v>0</v>
      </c>
      <c r="H48" s="172"/>
      <c r="I48" s="173">
        <f t="shared" si="8"/>
        <v>0</v>
      </c>
      <c r="J48" s="172"/>
      <c r="K48" s="173">
        <f t="shared" si="9"/>
        <v>0</v>
      </c>
      <c r="L48" s="173">
        <v>15</v>
      </c>
      <c r="M48" s="173">
        <f t="shared" si="10"/>
        <v>0</v>
      </c>
      <c r="N48" s="166">
        <v>0</v>
      </c>
      <c r="O48" s="166">
        <f t="shared" si="11"/>
        <v>0</v>
      </c>
      <c r="P48" s="166">
        <v>0</v>
      </c>
      <c r="Q48" s="166">
        <f t="shared" si="12"/>
        <v>0</v>
      </c>
      <c r="R48" s="166"/>
      <c r="S48" s="166"/>
      <c r="T48" s="167">
        <v>0</v>
      </c>
      <c r="U48" s="166">
        <f t="shared" si="13"/>
        <v>0</v>
      </c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131</v>
      </c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outlineLevel="1">
      <c r="A49" s="157">
        <v>33</v>
      </c>
      <c r="B49" s="164" t="s">
        <v>196</v>
      </c>
      <c r="C49" s="193" t="s">
        <v>197</v>
      </c>
      <c r="D49" s="166" t="s">
        <v>141</v>
      </c>
      <c r="E49" s="170">
        <v>10</v>
      </c>
      <c r="F49" s="172"/>
      <c r="G49" s="173">
        <f t="shared" si="7"/>
        <v>0</v>
      </c>
      <c r="H49" s="172"/>
      <c r="I49" s="173">
        <f t="shared" si="8"/>
        <v>0</v>
      </c>
      <c r="J49" s="172"/>
      <c r="K49" s="173">
        <f t="shared" si="9"/>
        <v>0</v>
      </c>
      <c r="L49" s="173">
        <v>15</v>
      </c>
      <c r="M49" s="173">
        <f t="shared" si="10"/>
        <v>0</v>
      </c>
      <c r="N49" s="166">
        <v>0</v>
      </c>
      <c r="O49" s="166">
        <f t="shared" si="11"/>
        <v>0</v>
      </c>
      <c r="P49" s="166">
        <v>0</v>
      </c>
      <c r="Q49" s="166">
        <f t="shared" si="12"/>
        <v>0</v>
      </c>
      <c r="R49" s="166"/>
      <c r="S49" s="166"/>
      <c r="T49" s="167">
        <v>0</v>
      </c>
      <c r="U49" s="166">
        <f t="shared" si="13"/>
        <v>0</v>
      </c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131</v>
      </c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outlineLevel="1">
      <c r="A50" s="157">
        <v>34</v>
      </c>
      <c r="B50" s="164" t="s">
        <v>198</v>
      </c>
      <c r="C50" s="193" t="s">
        <v>199</v>
      </c>
      <c r="D50" s="166" t="s">
        <v>200</v>
      </c>
      <c r="E50" s="170">
        <v>1</v>
      </c>
      <c r="F50" s="172"/>
      <c r="G50" s="173">
        <f t="shared" si="7"/>
        <v>0</v>
      </c>
      <c r="H50" s="172"/>
      <c r="I50" s="173">
        <f t="shared" si="8"/>
        <v>0</v>
      </c>
      <c r="J50" s="172"/>
      <c r="K50" s="173">
        <f t="shared" si="9"/>
        <v>0</v>
      </c>
      <c r="L50" s="173">
        <v>15</v>
      </c>
      <c r="M50" s="173">
        <f t="shared" si="10"/>
        <v>0</v>
      </c>
      <c r="N50" s="166">
        <v>0</v>
      </c>
      <c r="O50" s="166">
        <f t="shared" si="11"/>
        <v>0</v>
      </c>
      <c r="P50" s="166">
        <v>0</v>
      </c>
      <c r="Q50" s="166">
        <f t="shared" si="12"/>
        <v>0</v>
      </c>
      <c r="R50" s="166"/>
      <c r="S50" s="166"/>
      <c r="T50" s="167">
        <v>0</v>
      </c>
      <c r="U50" s="166">
        <f t="shared" si="13"/>
        <v>0</v>
      </c>
      <c r="V50" s="156"/>
      <c r="W50" s="156"/>
      <c r="X50" s="156"/>
      <c r="Y50" s="156"/>
      <c r="Z50" s="156"/>
      <c r="AA50" s="156"/>
      <c r="AB50" s="156"/>
      <c r="AC50" s="156"/>
      <c r="AD50" s="156"/>
      <c r="AE50" s="156" t="s">
        <v>131</v>
      </c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outlineLevel="1">
      <c r="A51" s="157">
        <v>35</v>
      </c>
      <c r="B51" s="164" t="s">
        <v>201</v>
      </c>
      <c r="C51" s="193" t="s">
        <v>202</v>
      </c>
      <c r="D51" s="166" t="s">
        <v>0</v>
      </c>
      <c r="E51" s="170">
        <v>660.3</v>
      </c>
      <c r="F51" s="172"/>
      <c r="G51" s="173">
        <f t="shared" si="7"/>
        <v>0</v>
      </c>
      <c r="H51" s="172"/>
      <c r="I51" s="173">
        <f t="shared" si="8"/>
        <v>0</v>
      </c>
      <c r="J51" s="172"/>
      <c r="K51" s="173">
        <f t="shared" si="9"/>
        <v>0</v>
      </c>
      <c r="L51" s="173">
        <v>15</v>
      </c>
      <c r="M51" s="173">
        <f t="shared" si="10"/>
        <v>0</v>
      </c>
      <c r="N51" s="166">
        <v>0</v>
      </c>
      <c r="O51" s="166">
        <f t="shared" si="11"/>
        <v>0</v>
      </c>
      <c r="P51" s="166">
        <v>0</v>
      </c>
      <c r="Q51" s="166">
        <f t="shared" si="12"/>
        <v>0</v>
      </c>
      <c r="R51" s="166"/>
      <c r="S51" s="166"/>
      <c r="T51" s="167">
        <v>0</v>
      </c>
      <c r="U51" s="166">
        <f t="shared" si="13"/>
        <v>0</v>
      </c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131</v>
      </c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outlineLevel="1">
      <c r="A52" s="157">
        <v>36</v>
      </c>
      <c r="B52" s="164" t="s">
        <v>203</v>
      </c>
      <c r="C52" s="193" t="s">
        <v>204</v>
      </c>
      <c r="D52" s="166" t="s">
        <v>0</v>
      </c>
      <c r="E52" s="170">
        <v>660.3</v>
      </c>
      <c r="F52" s="172"/>
      <c r="G52" s="173">
        <f t="shared" si="7"/>
        <v>0</v>
      </c>
      <c r="H52" s="172"/>
      <c r="I52" s="173">
        <f t="shared" si="8"/>
        <v>0</v>
      </c>
      <c r="J52" s="172"/>
      <c r="K52" s="173">
        <f t="shared" si="9"/>
        <v>0</v>
      </c>
      <c r="L52" s="173">
        <v>15</v>
      </c>
      <c r="M52" s="173">
        <f t="shared" si="10"/>
        <v>0</v>
      </c>
      <c r="N52" s="166">
        <v>0</v>
      </c>
      <c r="O52" s="166">
        <f t="shared" si="11"/>
        <v>0</v>
      </c>
      <c r="P52" s="166">
        <v>0</v>
      </c>
      <c r="Q52" s="166">
        <f t="shared" si="12"/>
        <v>0</v>
      </c>
      <c r="R52" s="166"/>
      <c r="S52" s="166"/>
      <c r="T52" s="167">
        <v>0</v>
      </c>
      <c r="U52" s="166">
        <f t="shared" si="13"/>
        <v>0</v>
      </c>
      <c r="V52" s="156"/>
      <c r="W52" s="156"/>
      <c r="X52" s="156"/>
      <c r="Y52" s="156"/>
      <c r="Z52" s="156"/>
      <c r="AA52" s="156"/>
      <c r="AB52" s="156"/>
      <c r="AC52" s="156"/>
      <c r="AD52" s="156"/>
      <c r="AE52" s="156" t="s">
        <v>131</v>
      </c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>
      <c r="A53" s="158" t="s">
        <v>122</v>
      </c>
      <c r="B53" s="165" t="s">
        <v>77</v>
      </c>
      <c r="C53" s="194" t="s">
        <v>78</v>
      </c>
      <c r="D53" s="168"/>
      <c r="E53" s="171"/>
      <c r="F53" s="174"/>
      <c r="G53" s="174">
        <f>SUMIF(AE54:AE54,"&lt;&gt;NOR",G54:G54)</f>
        <v>0</v>
      </c>
      <c r="H53" s="174"/>
      <c r="I53" s="174">
        <f>SUM(I54:I54)</f>
        <v>0</v>
      </c>
      <c r="J53" s="174"/>
      <c r="K53" s="174">
        <f>SUM(K54:K54)</f>
        <v>0</v>
      </c>
      <c r="L53" s="174"/>
      <c r="M53" s="174">
        <f>SUM(M54:M54)</f>
        <v>0</v>
      </c>
      <c r="N53" s="168"/>
      <c r="O53" s="168">
        <f>SUM(O54:O54)</f>
        <v>4.5199999999999997E-3</v>
      </c>
      <c r="P53" s="168"/>
      <c r="Q53" s="168">
        <f>SUM(Q54:Q54)</f>
        <v>0</v>
      </c>
      <c r="R53" s="168"/>
      <c r="S53" s="168"/>
      <c r="T53" s="169"/>
      <c r="U53" s="168">
        <f>SUM(U54:U54)</f>
        <v>0.46</v>
      </c>
      <c r="AE53" t="s">
        <v>123</v>
      </c>
    </row>
    <row r="54" spans="1:60" outlineLevel="1">
      <c r="A54" s="157">
        <v>37</v>
      </c>
      <c r="B54" s="164" t="s">
        <v>205</v>
      </c>
      <c r="C54" s="193" t="s">
        <v>206</v>
      </c>
      <c r="D54" s="166" t="s">
        <v>130</v>
      </c>
      <c r="E54" s="170">
        <v>4</v>
      </c>
      <c r="F54" s="172"/>
      <c r="G54" s="173">
        <f>ROUND(E54*F54,2)</f>
        <v>0</v>
      </c>
      <c r="H54" s="172"/>
      <c r="I54" s="173">
        <f>ROUND(E54*H54,2)</f>
        <v>0</v>
      </c>
      <c r="J54" s="172"/>
      <c r="K54" s="173">
        <f>ROUND(E54*J54,2)</f>
        <v>0</v>
      </c>
      <c r="L54" s="173">
        <v>15</v>
      </c>
      <c r="M54" s="173">
        <f>G54*(1+L54/100)</f>
        <v>0</v>
      </c>
      <c r="N54" s="166">
        <v>1.1299999999999999E-3</v>
      </c>
      <c r="O54" s="166">
        <f>ROUND(E54*N54,5)</f>
        <v>4.5199999999999997E-3</v>
      </c>
      <c r="P54" s="166">
        <v>0</v>
      </c>
      <c r="Q54" s="166">
        <f>ROUND(E54*P54,5)</f>
        <v>0</v>
      </c>
      <c r="R54" s="166"/>
      <c r="S54" s="166"/>
      <c r="T54" s="167">
        <v>0.114</v>
      </c>
      <c r="U54" s="166">
        <f>ROUND(E54*T54,2)</f>
        <v>0.46</v>
      </c>
      <c r="V54" s="156"/>
      <c r="W54" s="156"/>
      <c r="X54" s="156"/>
      <c r="Y54" s="156"/>
      <c r="Z54" s="156"/>
      <c r="AA54" s="156"/>
      <c r="AB54" s="156"/>
      <c r="AC54" s="156"/>
      <c r="AD54" s="156"/>
      <c r="AE54" s="156" t="s">
        <v>131</v>
      </c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>
      <c r="A55" s="158" t="s">
        <v>122</v>
      </c>
      <c r="B55" s="165" t="s">
        <v>79</v>
      </c>
      <c r="C55" s="194" t="s">
        <v>80</v>
      </c>
      <c r="D55" s="168"/>
      <c r="E55" s="171"/>
      <c r="F55" s="174"/>
      <c r="G55" s="174">
        <f>SUMIF(AE56:AE61,"&lt;&gt;NOR",G56:G61)</f>
        <v>0</v>
      </c>
      <c r="H55" s="174"/>
      <c r="I55" s="174">
        <f>SUM(I56:I61)</f>
        <v>0</v>
      </c>
      <c r="J55" s="174"/>
      <c r="K55" s="174">
        <f>SUM(K56:K61)</f>
        <v>0</v>
      </c>
      <c r="L55" s="174"/>
      <c r="M55" s="174">
        <f>SUM(M56:M61)</f>
        <v>0</v>
      </c>
      <c r="N55" s="168"/>
      <c r="O55" s="168">
        <f>SUM(O56:O61)</f>
        <v>8.967E-2</v>
      </c>
      <c r="P55" s="168"/>
      <c r="Q55" s="168">
        <f>SUM(Q56:Q61)</f>
        <v>0</v>
      </c>
      <c r="R55" s="168"/>
      <c r="S55" s="168"/>
      <c r="T55" s="169"/>
      <c r="U55" s="168">
        <f>SUM(U56:U61)</f>
        <v>29.200000000000003</v>
      </c>
      <c r="AE55" t="s">
        <v>123</v>
      </c>
    </row>
    <row r="56" spans="1:60" outlineLevel="1">
      <c r="A56" s="157">
        <v>38</v>
      </c>
      <c r="B56" s="164" t="s">
        <v>207</v>
      </c>
      <c r="C56" s="193" t="s">
        <v>208</v>
      </c>
      <c r="D56" s="166" t="s">
        <v>141</v>
      </c>
      <c r="E56" s="170">
        <v>22</v>
      </c>
      <c r="F56" s="172"/>
      <c r="G56" s="173">
        <f t="shared" ref="G56:G61" si="14">ROUND(E56*F56,2)</f>
        <v>0</v>
      </c>
      <c r="H56" s="172"/>
      <c r="I56" s="173">
        <f t="shared" ref="I56:I61" si="15">ROUND(E56*H56,2)</f>
        <v>0</v>
      </c>
      <c r="J56" s="172"/>
      <c r="K56" s="173">
        <f t="shared" ref="K56:K61" si="16">ROUND(E56*J56,2)</f>
        <v>0</v>
      </c>
      <c r="L56" s="173">
        <v>15</v>
      </c>
      <c r="M56" s="173">
        <f t="shared" ref="M56:M61" si="17">G56*(1+L56/100)</f>
        <v>0</v>
      </c>
      <c r="N56" s="166">
        <v>7.6000000000000004E-4</v>
      </c>
      <c r="O56" s="166">
        <f t="shared" ref="O56:O61" si="18">ROUND(E56*N56,5)</f>
        <v>1.6719999999999999E-2</v>
      </c>
      <c r="P56" s="166">
        <v>0</v>
      </c>
      <c r="Q56" s="166">
        <f t="shared" ref="Q56:Q61" si="19">ROUND(E56*P56,5)</f>
        <v>0</v>
      </c>
      <c r="R56" s="166"/>
      <c r="S56" s="166"/>
      <c r="T56" s="167">
        <v>0.29737999999999998</v>
      </c>
      <c r="U56" s="166">
        <f t="shared" ref="U56:U61" si="20">ROUND(E56*T56,2)</f>
        <v>6.54</v>
      </c>
      <c r="V56" s="156"/>
      <c r="W56" s="156"/>
      <c r="X56" s="156"/>
      <c r="Y56" s="156"/>
      <c r="Z56" s="156"/>
      <c r="AA56" s="156"/>
      <c r="AB56" s="156"/>
      <c r="AC56" s="156"/>
      <c r="AD56" s="156"/>
      <c r="AE56" s="156" t="s">
        <v>131</v>
      </c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outlineLevel="1">
      <c r="A57" s="157">
        <v>39</v>
      </c>
      <c r="B57" s="164" t="s">
        <v>209</v>
      </c>
      <c r="C57" s="193" t="s">
        <v>210</v>
      </c>
      <c r="D57" s="166" t="s">
        <v>141</v>
      </c>
      <c r="E57" s="170">
        <v>30</v>
      </c>
      <c r="F57" s="172"/>
      <c r="G57" s="173">
        <f t="shared" si="14"/>
        <v>0</v>
      </c>
      <c r="H57" s="172"/>
      <c r="I57" s="173">
        <f t="shared" si="15"/>
        <v>0</v>
      </c>
      <c r="J57" s="172"/>
      <c r="K57" s="173">
        <f t="shared" si="16"/>
        <v>0</v>
      </c>
      <c r="L57" s="173">
        <v>15</v>
      </c>
      <c r="M57" s="173">
        <f t="shared" si="17"/>
        <v>0</v>
      </c>
      <c r="N57" s="166">
        <v>8.8000000000000003E-4</v>
      </c>
      <c r="O57" s="166">
        <f t="shared" si="18"/>
        <v>2.64E-2</v>
      </c>
      <c r="P57" s="166">
        <v>0</v>
      </c>
      <c r="Q57" s="166">
        <f t="shared" si="19"/>
        <v>0</v>
      </c>
      <c r="R57" s="166"/>
      <c r="S57" s="166"/>
      <c r="T57" s="167">
        <v>0.30737999999999999</v>
      </c>
      <c r="U57" s="166">
        <f t="shared" si="20"/>
        <v>9.2200000000000006</v>
      </c>
      <c r="V57" s="156"/>
      <c r="W57" s="156"/>
      <c r="X57" s="156"/>
      <c r="Y57" s="156"/>
      <c r="Z57" s="156"/>
      <c r="AA57" s="156"/>
      <c r="AB57" s="156"/>
      <c r="AC57" s="156"/>
      <c r="AD57" s="156"/>
      <c r="AE57" s="156" t="s">
        <v>131</v>
      </c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outlineLevel="1">
      <c r="A58" s="157">
        <v>40</v>
      </c>
      <c r="B58" s="164" t="s">
        <v>211</v>
      </c>
      <c r="C58" s="193" t="s">
        <v>212</v>
      </c>
      <c r="D58" s="166" t="s">
        <v>141</v>
      </c>
      <c r="E58" s="170">
        <v>35</v>
      </c>
      <c r="F58" s="172"/>
      <c r="G58" s="173">
        <f t="shared" si="14"/>
        <v>0</v>
      </c>
      <c r="H58" s="172"/>
      <c r="I58" s="173">
        <f t="shared" si="15"/>
        <v>0</v>
      </c>
      <c r="J58" s="172"/>
      <c r="K58" s="173">
        <f t="shared" si="16"/>
        <v>0</v>
      </c>
      <c r="L58" s="173">
        <v>15</v>
      </c>
      <c r="M58" s="173">
        <f t="shared" si="17"/>
        <v>0</v>
      </c>
      <c r="N58" s="166">
        <v>1.01E-3</v>
      </c>
      <c r="O58" s="166">
        <f t="shared" si="18"/>
        <v>3.5349999999999999E-2</v>
      </c>
      <c r="P58" s="166">
        <v>0</v>
      </c>
      <c r="Q58" s="166">
        <f t="shared" si="19"/>
        <v>0</v>
      </c>
      <c r="R58" s="166"/>
      <c r="S58" s="166"/>
      <c r="T58" s="167">
        <v>0.31738</v>
      </c>
      <c r="U58" s="166">
        <f t="shared" si="20"/>
        <v>11.11</v>
      </c>
      <c r="V58" s="156"/>
      <c r="W58" s="156"/>
      <c r="X58" s="156"/>
      <c r="Y58" s="156"/>
      <c r="Z58" s="156"/>
      <c r="AA58" s="156"/>
      <c r="AB58" s="156"/>
      <c r="AC58" s="156"/>
      <c r="AD58" s="156"/>
      <c r="AE58" s="156" t="s">
        <v>131</v>
      </c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outlineLevel="1">
      <c r="A59" s="157">
        <v>41</v>
      </c>
      <c r="B59" s="164" t="s">
        <v>213</v>
      </c>
      <c r="C59" s="193" t="s">
        <v>214</v>
      </c>
      <c r="D59" s="166" t="s">
        <v>141</v>
      </c>
      <c r="E59" s="170">
        <v>7</v>
      </c>
      <c r="F59" s="172"/>
      <c r="G59" s="173">
        <f t="shared" si="14"/>
        <v>0</v>
      </c>
      <c r="H59" s="172"/>
      <c r="I59" s="173">
        <f t="shared" si="15"/>
        <v>0</v>
      </c>
      <c r="J59" s="172"/>
      <c r="K59" s="173">
        <f t="shared" si="16"/>
        <v>0</v>
      </c>
      <c r="L59" s="173">
        <v>15</v>
      </c>
      <c r="M59" s="173">
        <f t="shared" si="17"/>
        <v>0</v>
      </c>
      <c r="N59" s="166">
        <v>1.6000000000000001E-3</v>
      </c>
      <c r="O59" s="166">
        <f t="shared" si="18"/>
        <v>1.12E-2</v>
      </c>
      <c r="P59" s="166">
        <v>0</v>
      </c>
      <c r="Q59" s="166">
        <f t="shared" si="19"/>
        <v>0</v>
      </c>
      <c r="R59" s="166"/>
      <c r="S59" s="166"/>
      <c r="T59" s="167">
        <v>0.33332000000000001</v>
      </c>
      <c r="U59" s="166">
        <f t="shared" si="20"/>
        <v>2.33</v>
      </c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131</v>
      </c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outlineLevel="1">
      <c r="A60" s="157">
        <v>42</v>
      </c>
      <c r="B60" s="164" t="s">
        <v>215</v>
      </c>
      <c r="C60" s="193" t="s">
        <v>216</v>
      </c>
      <c r="D60" s="166" t="s">
        <v>0</v>
      </c>
      <c r="E60" s="170">
        <v>392.65499999999997</v>
      </c>
      <c r="F60" s="172"/>
      <c r="G60" s="173">
        <f t="shared" si="14"/>
        <v>0</v>
      </c>
      <c r="H60" s="172"/>
      <c r="I60" s="173">
        <f t="shared" si="15"/>
        <v>0</v>
      </c>
      <c r="J60" s="172"/>
      <c r="K60" s="173">
        <f t="shared" si="16"/>
        <v>0</v>
      </c>
      <c r="L60" s="173">
        <v>15</v>
      </c>
      <c r="M60" s="173">
        <f t="shared" si="17"/>
        <v>0</v>
      </c>
      <c r="N60" s="166">
        <v>0</v>
      </c>
      <c r="O60" s="166">
        <f t="shared" si="18"/>
        <v>0</v>
      </c>
      <c r="P60" s="166">
        <v>0</v>
      </c>
      <c r="Q60" s="166">
        <f t="shared" si="19"/>
        <v>0</v>
      </c>
      <c r="R60" s="166"/>
      <c r="S60" s="166"/>
      <c r="T60" s="167">
        <v>0</v>
      </c>
      <c r="U60" s="166">
        <f t="shared" si="20"/>
        <v>0</v>
      </c>
      <c r="V60" s="156"/>
      <c r="W60" s="156"/>
      <c r="X60" s="156"/>
      <c r="Y60" s="156"/>
      <c r="Z60" s="156"/>
      <c r="AA60" s="156"/>
      <c r="AB60" s="156"/>
      <c r="AC60" s="156"/>
      <c r="AD60" s="156"/>
      <c r="AE60" s="156" t="s">
        <v>131</v>
      </c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outlineLevel="1">
      <c r="A61" s="157">
        <v>43</v>
      </c>
      <c r="B61" s="164" t="s">
        <v>217</v>
      </c>
      <c r="C61" s="193" t="s">
        <v>218</v>
      </c>
      <c r="D61" s="166" t="s">
        <v>0</v>
      </c>
      <c r="E61" s="170">
        <v>392.65499999999997</v>
      </c>
      <c r="F61" s="172"/>
      <c r="G61" s="173">
        <f t="shared" si="14"/>
        <v>0</v>
      </c>
      <c r="H61" s="172"/>
      <c r="I61" s="173">
        <f t="shared" si="15"/>
        <v>0</v>
      </c>
      <c r="J61" s="172"/>
      <c r="K61" s="173">
        <f t="shared" si="16"/>
        <v>0</v>
      </c>
      <c r="L61" s="173">
        <v>15</v>
      </c>
      <c r="M61" s="173">
        <f t="shared" si="17"/>
        <v>0</v>
      </c>
      <c r="N61" s="166">
        <v>0</v>
      </c>
      <c r="O61" s="166">
        <f t="shared" si="18"/>
        <v>0</v>
      </c>
      <c r="P61" s="166">
        <v>0</v>
      </c>
      <c r="Q61" s="166">
        <f t="shared" si="19"/>
        <v>0</v>
      </c>
      <c r="R61" s="166"/>
      <c r="S61" s="166"/>
      <c r="T61" s="167">
        <v>0</v>
      </c>
      <c r="U61" s="166">
        <f t="shared" si="20"/>
        <v>0</v>
      </c>
      <c r="V61" s="156"/>
      <c r="W61" s="156"/>
      <c r="X61" s="156"/>
      <c r="Y61" s="156"/>
      <c r="Z61" s="156"/>
      <c r="AA61" s="156"/>
      <c r="AB61" s="156"/>
      <c r="AC61" s="156"/>
      <c r="AD61" s="156"/>
      <c r="AE61" s="156" t="s">
        <v>131</v>
      </c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</row>
    <row r="62" spans="1:60">
      <c r="A62" s="158" t="s">
        <v>122</v>
      </c>
      <c r="B62" s="165" t="s">
        <v>81</v>
      </c>
      <c r="C62" s="194" t="s">
        <v>82</v>
      </c>
      <c r="D62" s="168"/>
      <c r="E62" s="171"/>
      <c r="F62" s="174"/>
      <c r="G62" s="174">
        <f>SUMIF(AE63:AE69,"&lt;&gt;NOR",G63:G69)</f>
        <v>0</v>
      </c>
      <c r="H62" s="174"/>
      <c r="I62" s="174">
        <f>SUM(I63:I69)</f>
        <v>0</v>
      </c>
      <c r="J62" s="174"/>
      <c r="K62" s="174">
        <f>SUM(K63:K69)</f>
        <v>0</v>
      </c>
      <c r="L62" s="174"/>
      <c r="M62" s="174">
        <f>SUM(M63:M69)</f>
        <v>0</v>
      </c>
      <c r="N62" s="168"/>
      <c r="O62" s="168">
        <f>SUM(O63:O69)</f>
        <v>9.6000000000000002E-4</v>
      </c>
      <c r="P62" s="168"/>
      <c r="Q62" s="168">
        <f>SUM(Q63:Q69)</f>
        <v>0</v>
      </c>
      <c r="R62" s="168"/>
      <c r="S62" s="168"/>
      <c r="T62" s="169"/>
      <c r="U62" s="168">
        <f>SUM(U63:U69)</f>
        <v>1.4700000000000002</v>
      </c>
      <c r="AE62" t="s">
        <v>123</v>
      </c>
    </row>
    <row r="63" spans="1:60" outlineLevel="1">
      <c r="A63" s="157">
        <v>44</v>
      </c>
      <c r="B63" s="164" t="s">
        <v>219</v>
      </c>
      <c r="C63" s="193" t="s">
        <v>220</v>
      </c>
      <c r="D63" s="166" t="s">
        <v>168</v>
      </c>
      <c r="E63" s="170">
        <v>2</v>
      </c>
      <c r="F63" s="172"/>
      <c r="G63" s="173">
        <f t="shared" ref="G63:G69" si="21">ROUND(E63*F63,2)</f>
        <v>0</v>
      </c>
      <c r="H63" s="172"/>
      <c r="I63" s="173">
        <f t="shared" ref="I63:I69" si="22">ROUND(E63*H63,2)</f>
        <v>0</v>
      </c>
      <c r="J63" s="172"/>
      <c r="K63" s="173">
        <f t="shared" ref="K63:K69" si="23">ROUND(E63*J63,2)</f>
        <v>0</v>
      </c>
      <c r="L63" s="173">
        <v>15</v>
      </c>
      <c r="M63" s="173">
        <f t="shared" ref="M63:M69" si="24">G63*(1+L63/100)</f>
        <v>0</v>
      </c>
      <c r="N63" s="166">
        <v>0</v>
      </c>
      <c r="O63" s="166">
        <f t="shared" ref="O63:O69" si="25">ROUND(E63*N63,5)</f>
        <v>0</v>
      </c>
      <c r="P63" s="166">
        <v>0</v>
      </c>
      <c r="Q63" s="166">
        <f t="shared" ref="Q63:Q69" si="26">ROUND(E63*P63,5)</f>
        <v>0</v>
      </c>
      <c r="R63" s="166"/>
      <c r="S63" s="166"/>
      <c r="T63" s="167">
        <v>6.2E-2</v>
      </c>
      <c r="U63" s="166">
        <f t="shared" ref="U63:U69" si="27">ROUND(E63*T63,2)</f>
        <v>0.12</v>
      </c>
      <c r="V63" s="156"/>
      <c r="W63" s="156"/>
      <c r="X63" s="156"/>
      <c r="Y63" s="156"/>
      <c r="Z63" s="156"/>
      <c r="AA63" s="156"/>
      <c r="AB63" s="156"/>
      <c r="AC63" s="156"/>
      <c r="AD63" s="156"/>
      <c r="AE63" s="156" t="s">
        <v>131</v>
      </c>
      <c r="AF63" s="156"/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</row>
    <row r="64" spans="1:60" outlineLevel="1">
      <c r="A64" s="157">
        <v>45</v>
      </c>
      <c r="B64" s="164" t="s">
        <v>221</v>
      </c>
      <c r="C64" s="193" t="s">
        <v>222</v>
      </c>
      <c r="D64" s="166" t="s">
        <v>168</v>
      </c>
      <c r="E64" s="170">
        <v>2</v>
      </c>
      <c r="F64" s="172"/>
      <c r="G64" s="173">
        <f t="shared" si="21"/>
        <v>0</v>
      </c>
      <c r="H64" s="172"/>
      <c r="I64" s="173">
        <f t="shared" si="22"/>
        <v>0</v>
      </c>
      <c r="J64" s="172"/>
      <c r="K64" s="173">
        <f t="shared" si="23"/>
        <v>0</v>
      </c>
      <c r="L64" s="173">
        <v>15</v>
      </c>
      <c r="M64" s="173">
        <f t="shared" si="24"/>
        <v>0</v>
      </c>
      <c r="N64" s="166">
        <v>0</v>
      </c>
      <c r="O64" s="166">
        <f t="shared" si="25"/>
        <v>0</v>
      </c>
      <c r="P64" s="166">
        <v>0</v>
      </c>
      <c r="Q64" s="166">
        <f t="shared" si="26"/>
        <v>0</v>
      </c>
      <c r="R64" s="166"/>
      <c r="S64" s="166"/>
      <c r="T64" s="167">
        <v>8.3000000000000004E-2</v>
      </c>
      <c r="U64" s="166">
        <f t="shared" si="27"/>
        <v>0.17</v>
      </c>
      <c r="V64" s="156"/>
      <c r="W64" s="156"/>
      <c r="X64" s="156"/>
      <c r="Y64" s="156"/>
      <c r="Z64" s="156"/>
      <c r="AA64" s="156"/>
      <c r="AB64" s="156"/>
      <c r="AC64" s="156"/>
      <c r="AD64" s="156"/>
      <c r="AE64" s="156" t="s">
        <v>131</v>
      </c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outlineLevel="1">
      <c r="A65" s="157">
        <v>46</v>
      </c>
      <c r="B65" s="164" t="s">
        <v>223</v>
      </c>
      <c r="C65" s="193" t="s">
        <v>224</v>
      </c>
      <c r="D65" s="166" t="s">
        <v>168</v>
      </c>
      <c r="E65" s="170">
        <v>3</v>
      </c>
      <c r="F65" s="172"/>
      <c r="G65" s="173">
        <f t="shared" si="21"/>
        <v>0</v>
      </c>
      <c r="H65" s="172"/>
      <c r="I65" s="173">
        <f t="shared" si="22"/>
        <v>0</v>
      </c>
      <c r="J65" s="172"/>
      <c r="K65" s="173">
        <f t="shared" si="23"/>
        <v>0</v>
      </c>
      <c r="L65" s="173">
        <v>15</v>
      </c>
      <c r="M65" s="173">
        <f t="shared" si="24"/>
        <v>0</v>
      </c>
      <c r="N65" s="166">
        <v>3.2000000000000003E-4</v>
      </c>
      <c r="O65" s="166">
        <f t="shared" si="25"/>
        <v>9.6000000000000002E-4</v>
      </c>
      <c r="P65" s="166">
        <v>0</v>
      </c>
      <c r="Q65" s="166">
        <f t="shared" si="26"/>
        <v>0</v>
      </c>
      <c r="R65" s="166"/>
      <c r="S65" s="166"/>
      <c r="T65" s="167">
        <v>0.22700000000000001</v>
      </c>
      <c r="U65" s="166">
        <f t="shared" si="27"/>
        <v>0.68</v>
      </c>
      <c r="V65" s="156"/>
      <c r="W65" s="156"/>
      <c r="X65" s="156"/>
      <c r="Y65" s="156"/>
      <c r="Z65" s="156"/>
      <c r="AA65" s="156"/>
      <c r="AB65" s="156"/>
      <c r="AC65" s="156"/>
      <c r="AD65" s="156"/>
      <c r="AE65" s="156" t="s">
        <v>131</v>
      </c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</row>
    <row r="66" spans="1:60" outlineLevel="1">
      <c r="A66" s="157">
        <v>47</v>
      </c>
      <c r="B66" s="164" t="s">
        <v>225</v>
      </c>
      <c r="C66" s="193" t="s">
        <v>226</v>
      </c>
      <c r="D66" s="166" t="s">
        <v>168</v>
      </c>
      <c r="E66" s="170">
        <v>1</v>
      </c>
      <c r="F66" s="172"/>
      <c r="G66" s="173">
        <f t="shared" si="21"/>
        <v>0</v>
      </c>
      <c r="H66" s="172"/>
      <c r="I66" s="173">
        <f t="shared" si="22"/>
        <v>0</v>
      </c>
      <c r="J66" s="172"/>
      <c r="K66" s="173">
        <f t="shared" si="23"/>
        <v>0</v>
      </c>
      <c r="L66" s="173">
        <v>15</v>
      </c>
      <c r="M66" s="173">
        <f t="shared" si="24"/>
        <v>0</v>
      </c>
      <c r="N66" s="166">
        <v>0</v>
      </c>
      <c r="O66" s="166">
        <f t="shared" si="25"/>
        <v>0</v>
      </c>
      <c r="P66" s="166">
        <v>0</v>
      </c>
      <c r="Q66" s="166">
        <f t="shared" si="26"/>
        <v>0</v>
      </c>
      <c r="R66" s="166"/>
      <c r="S66" s="166"/>
      <c r="T66" s="167">
        <v>0.22700000000000001</v>
      </c>
      <c r="U66" s="166">
        <f t="shared" si="27"/>
        <v>0.23</v>
      </c>
      <c r="V66" s="156"/>
      <c r="W66" s="156"/>
      <c r="X66" s="156"/>
      <c r="Y66" s="156"/>
      <c r="Z66" s="156"/>
      <c r="AA66" s="156"/>
      <c r="AB66" s="156"/>
      <c r="AC66" s="156"/>
      <c r="AD66" s="156"/>
      <c r="AE66" s="156" t="s">
        <v>131</v>
      </c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</row>
    <row r="67" spans="1:60" outlineLevel="1">
      <c r="A67" s="157">
        <v>48</v>
      </c>
      <c r="B67" s="164" t="s">
        <v>227</v>
      </c>
      <c r="C67" s="193" t="s">
        <v>228</v>
      </c>
      <c r="D67" s="166" t="s">
        <v>168</v>
      </c>
      <c r="E67" s="170">
        <v>1</v>
      </c>
      <c r="F67" s="172"/>
      <c r="G67" s="173">
        <f t="shared" si="21"/>
        <v>0</v>
      </c>
      <c r="H67" s="172"/>
      <c r="I67" s="173">
        <f t="shared" si="22"/>
        <v>0</v>
      </c>
      <c r="J67" s="172"/>
      <c r="K67" s="173">
        <f t="shared" si="23"/>
        <v>0</v>
      </c>
      <c r="L67" s="173">
        <v>15</v>
      </c>
      <c r="M67" s="173">
        <f t="shared" si="24"/>
        <v>0</v>
      </c>
      <c r="N67" s="166">
        <v>0</v>
      </c>
      <c r="O67" s="166">
        <f t="shared" si="25"/>
        <v>0</v>
      </c>
      <c r="P67" s="166">
        <v>0</v>
      </c>
      <c r="Q67" s="166">
        <f t="shared" si="26"/>
        <v>0</v>
      </c>
      <c r="R67" s="166"/>
      <c r="S67" s="166"/>
      <c r="T67" s="167">
        <v>0.26900000000000002</v>
      </c>
      <c r="U67" s="166">
        <f t="shared" si="27"/>
        <v>0.27</v>
      </c>
      <c r="V67" s="156"/>
      <c r="W67" s="156"/>
      <c r="X67" s="156"/>
      <c r="Y67" s="156"/>
      <c r="Z67" s="156"/>
      <c r="AA67" s="156"/>
      <c r="AB67" s="156"/>
      <c r="AC67" s="156"/>
      <c r="AD67" s="156"/>
      <c r="AE67" s="156" t="s">
        <v>131</v>
      </c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</row>
    <row r="68" spans="1:60" outlineLevel="1">
      <c r="A68" s="157">
        <v>49</v>
      </c>
      <c r="B68" s="164" t="s">
        <v>229</v>
      </c>
      <c r="C68" s="193" t="s">
        <v>230</v>
      </c>
      <c r="D68" s="166" t="s">
        <v>0</v>
      </c>
      <c r="E68" s="170">
        <v>54.055</v>
      </c>
      <c r="F68" s="172"/>
      <c r="G68" s="173">
        <f t="shared" si="21"/>
        <v>0</v>
      </c>
      <c r="H68" s="172"/>
      <c r="I68" s="173">
        <f t="shared" si="22"/>
        <v>0</v>
      </c>
      <c r="J68" s="172"/>
      <c r="K68" s="173">
        <f t="shared" si="23"/>
        <v>0</v>
      </c>
      <c r="L68" s="173">
        <v>15</v>
      </c>
      <c r="M68" s="173">
        <f t="shared" si="24"/>
        <v>0</v>
      </c>
      <c r="N68" s="166">
        <v>0</v>
      </c>
      <c r="O68" s="166">
        <f t="shared" si="25"/>
        <v>0</v>
      </c>
      <c r="P68" s="166">
        <v>0</v>
      </c>
      <c r="Q68" s="166">
        <f t="shared" si="26"/>
        <v>0</v>
      </c>
      <c r="R68" s="166"/>
      <c r="S68" s="166"/>
      <c r="T68" s="167">
        <v>0</v>
      </c>
      <c r="U68" s="166">
        <f t="shared" si="27"/>
        <v>0</v>
      </c>
      <c r="V68" s="156"/>
      <c r="W68" s="156"/>
      <c r="X68" s="156"/>
      <c r="Y68" s="156"/>
      <c r="Z68" s="156"/>
      <c r="AA68" s="156"/>
      <c r="AB68" s="156"/>
      <c r="AC68" s="156"/>
      <c r="AD68" s="156"/>
      <c r="AE68" s="156" t="s">
        <v>131</v>
      </c>
      <c r="AF68" s="156"/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  <c r="BD68" s="156"/>
      <c r="BE68" s="156"/>
      <c r="BF68" s="156"/>
      <c r="BG68" s="156"/>
      <c r="BH68" s="156"/>
    </row>
    <row r="69" spans="1:60" outlineLevel="1">
      <c r="A69" s="157">
        <v>50</v>
      </c>
      <c r="B69" s="164" t="s">
        <v>231</v>
      </c>
      <c r="C69" s="193" t="s">
        <v>232</v>
      </c>
      <c r="D69" s="166" t="s">
        <v>0</v>
      </c>
      <c r="E69" s="170">
        <v>54.055</v>
      </c>
      <c r="F69" s="172"/>
      <c r="G69" s="173">
        <f t="shared" si="21"/>
        <v>0</v>
      </c>
      <c r="H69" s="172"/>
      <c r="I69" s="173">
        <f t="shared" si="22"/>
        <v>0</v>
      </c>
      <c r="J69" s="172"/>
      <c r="K69" s="173">
        <f t="shared" si="23"/>
        <v>0</v>
      </c>
      <c r="L69" s="173">
        <v>15</v>
      </c>
      <c r="M69" s="173">
        <f t="shared" si="24"/>
        <v>0</v>
      </c>
      <c r="N69" s="166">
        <v>0</v>
      </c>
      <c r="O69" s="166">
        <f t="shared" si="25"/>
        <v>0</v>
      </c>
      <c r="P69" s="166">
        <v>0</v>
      </c>
      <c r="Q69" s="166">
        <f t="shared" si="26"/>
        <v>0</v>
      </c>
      <c r="R69" s="166"/>
      <c r="S69" s="166"/>
      <c r="T69" s="167">
        <v>0</v>
      </c>
      <c r="U69" s="166">
        <f t="shared" si="27"/>
        <v>0</v>
      </c>
      <c r="V69" s="156"/>
      <c r="W69" s="156"/>
      <c r="X69" s="156"/>
      <c r="Y69" s="156"/>
      <c r="Z69" s="156"/>
      <c r="AA69" s="156"/>
      <c r="AB69" s="156"/>
      <c r="AC69" s="156"/>
      <c r="AD69" s="156"/>
      <c r="AE69" s="156" t="s">
        <v>131</v>
      </c>
      <c r="AF69" s="156"/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</row>
    <row r="70" spans="1:60">
      <c r="A70" s="158" t="s">
        <v>122</v>
      </c>
      <c r="B70" s="165" t="s">
        <v>83</v>
      </c>
      <c r="C70" s="194" t="s">
        <v>84</v>
      </c>
      <c r="D70" s="168"/>
      <c r="E70" s="171"/>
      <c r="F70" s="174"/>
      <c r="G70" s="174">
        <f>SUMIF(AE71:AE81,"&lt;&gt;NOR",G71:G81)</f>
        <v>0</v>
      </c>
      <c r="H70" s="174"/>
      <c r="I70" s="174">
        <f>SUM(I71:I81)</f>
        <v>0</v>
      </c>
      <c r="J70" s="174"/>
      <c r="K70" s="174">
        <f>SUM(K71:K81)</f>
        <v>0</v>
      </c>
      <c r="L70" s="174"/>
      <c r="M70" s="174">
        <f>SUM(M71:M81)</f>
        <v>0</v>
      </c>
      <c r="N70" s="168"/>
      <c r="O70" s="168">
        <f>SUM(O71:O81)</f>
        <v>0.21324999999999997</v>
      </c>
      <c r="P70" s="168"/>
      <c r="Q70" s="168">
        <f>SUM(Q71:Q81)</f>
        <v>0</v>
      </c>
      <c r="R70" s="168"/>
      <c r="S70" s="168"/>
      <c r="T70" s="169"/>
      <c r="U70" s="168">
        <f>SUM(U71:U81)</f>
        <v>14.16</v>
      </c>
      <c r="AE70" t="s">
        <v>123</v>
      </c>
    </row>
    <row r="71" spans="1:60" outlineLevel="1">
      <c r="A71" s="157">
        <v>51</v>
      </c>
      <c r="B71" s="164" t="s">
        <v>233</v>
      </c>
      <c r="C71" s="193" t="s">
        <v>234</v>
      </c>
      <c r="D71" s="166" t="s">
        <v>168</v>
      </c>
      <c r="E71" s="170">
        <v>4</v>
      </c>
      <c r="F71" s="172"/>
      <c r="G71" s="173">
        <f t="shared" ref="G71:G81" si="28">ROUND(E71*F71,2)</f>
        <v>0</v>
      </c>
      <c r="H71" s="172"/>
      <c r="I71" s="173">
        <f t="shared" ref="I71:I81" si="29">ROUND(E71*H71,2)</f>
        <v>0</v>
      </c>
      <c r="J71" s="172"/>
      <c r="K71" s="173">
        <f t="shared" ref="K71:K81" si="30">ROUND(E71*J71,2)</f>
        <v>0</v>
      </c>
      <c r="L71" s="173">
        <v>15</v>
      </c>
      <c r="M71" s="173">
        <f t="shared" ref="M71:M81" si="31">G71*(1+L71/100)</f>
        <v>0</v>
      </c>
      <c r="N71" s="166">
        <v>3.2669999999999998E-2</v>
      </c>
      <c r="O71" s="166">
        <f t="shared" ref="O71:O81" si="32">ROUND(E71*N71,5)</f>
        <v>0.13067999999999999</v>
      </c>
      <c r="P71" s="166">
        <v>0</v>
      </c>
      <c r="Q71" s="166">
        <f t="shared" ref="Q71:Q81" si="33">ROUND(E71*P71,5)</f>
        <v>0</v>
      </c>
      <c r="R71" s="166"/>
      <c r="S71" s="166"/>
      <c r="T71" s="167">
        <v>0.94499999999999995</v>
      </c>
      <c r="U71" s="166">
        <f t="shared" ref="U71:U81" si="34">ROUND(E71*T71,2)</f>
        <v>3.78</v>
      </c>
      <c r="V71" s="156"/>
      <c r="W71" s="156"/>
      <c r="X71" s="156"/>
      <c r="Y71" s="156"/>
      <c r="Z71" s="156"/>
      <c r="AA71" s="156"/>
      <c r="AB71" s="156"/>
      <c r="AC71" s="156"/>
      <c r="AD71" s="156"/>
      <c r="AE71" s="156" t="s">
        <v>131</v>
      </c>
      <c r="AF71" s="156"/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156"/>
      <c r="BG71" s="156"/>
      <c r="BH71" s="156"/>
    </row>
    <row r="72" spans="1:60" outlineLevel="1">
      <c r="A72" s="157">
        <v>52</v>
      </c>
      <c r="B72" s="164" t="s">
        <v>235</v>
      </c>
      <c r="C72" s="193" t="s">
        <v>236</v>
      </c>
      <c r="D72" s="166" t="s">
        <v>168</v>
      </c>
      <c r="E72" s="170">
        <v>1</v>
      </c>
      <c r="F72" s="172"/>
      <c r="G72" s="173">
        <f t="shared" si="28"/>
        <v>0</v>
      </c>
      <c r="H72" s="172"/>
      <c r="I72" s="173">
        <f t="shared" si="29"/>
        <v>0</v>
      </c>
      <c r="J72" s="172"/>
      <c r="K72" s="173">
        <f t="shared" si="30"/>
        <v>0</v>
      </c>
      <c r="L72" s="173">
        <v>15</v>
      </c>
      <c r="M72" s="173">
        <f t="shared" si="31"/>
        <v>0</v>
      </c>
      <c r="N72" s="166">
        <v>2.5409999999999999E-2</v>
      </c>
      <c r="O72" s="166">
        <f t="shared" si="32"/>
        <v>2.5409999999999999E-2</v>
      </c>
      <c r="P72" s="166">
        <v>0</v>
      </c>
      <c r="Q72" s="166">
        <f t="shared" si="33"/>
        <v>0</v>
      </c>
      <c r="R72" s="166"/>
      <c r="S72" s="166"/>
      <c r="T72" s="167">
        <v>0.92900000000000005</v>
      </c>
      <c r="U72" s="166">
        <f t="shared" si="34"/>
        <v>0.93</v>
      </c>
      <c r="V72" s="156"/>
      <c r="W72" s="156"/>
      <c r="X72" s="156"/>
      <c r="Y72" s="156"/>
      <c r="Z72" s="156"/>
      <c r="AA72" s="156"/>
      <c r="AB72" s="156"/>
      <c r="AC72" s="156"/>
      <c r="AD72" s="156"/>
      <c r="AE72" s="156" t="s">
        <v>131</v>
      </c>
      <c r="AF72" s="156"/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56"/>
      <c r="BD72" s="156"/>
      <c r="BE72" s="156"/>
      <c r="BF72" s="156"/>
      <c r="BG72" s="156"/>
      <c r="BH72" s="156"/>
    </row>
    <row r="73" spans="1:60" outlineLevel="1">
      <c r="A73" s="157">
        <v>53</v>
      </c>
      <c r="B73" s="164" t="s">
        <v>237</v>
      </c>
      <c r="C73" s="193" t="s">
        <v>238</v>
      </c>
      <c r="D73" s="166" t="s">
        <v>168</v>
      </c>
      <c r="E73" s="170">
        <v>1</v>
      </c>
      <c r="F73" s="172"/>
      <c r="G73" s="173">
        <f t="shared" si="28"/>
        <v>0</v>
      </c>
      <c r="H73" s="172"/>
      <c r="I73" s="173">
        <f t="shared" si="29"/>
        <v>0</v>
      </c>
      <c r="J73" s="172"/>
      <c r="K73" s="173">
        <f t="shared" si="30"/>
        <v>0</v>
      </c>
      <c r="L73" s="173">
        <v>15</v>
      </c>
      <c r="M73" s="173">
        <f t="shared" si="31"/>
        <v>0</v>
      </c>
      <c r="N73" s="166">
        <v>3.6299999999999999E-2</v>
      </c>
      <c r="O73" s="166">
        <f t="shared" si="32"/>
        <v>3.6299999999999999E-2</v>
      </c>
      <c r="P73" s="166">
        <v>0</v>
      </c>
      <c r="Q73" s="166">
        <f t="shared" si="33"/>
        <v>0</v>
      </c>
      <c r="R73" s="166"/>
      <c r="S73" s="166"/>
      <c r="T73" s="167">
        <v>0.95299999999999996</v>
      </c>
      <c r="U73" s="166">
        <f t="shared" si="34"/>
        <v>0.95</v>
      </c>
      <c r="V73" s="156"/>
      <c r="W73" s="156"/>
      <c r="X73" s="156"/>
      <c r="Y73" s="156"/>
      <c r="Z73" s="156"/>
      <c r="AA73" s="156"/>
      <c r="AB73" s="156"/>
      <c r="AC73" s="156"/>
      <c r="AD73" s="156"/>
      <c r="AE73" s="156" t="s">
        <v>131</v>
      </c>
      <c r="AF73" s="156"/>
      <c r="AG73" s="156"/>
      <c r="AH73" s="156"/>
      <c r="AI73" s="156"/>
      <c r="AJ73" s="156"/>
      <c r="AK73" s="156"/>
      <c r="AL73" s="156"/>
      <c r="AM73" s="156"/>
      <c r="AN73" s="156"/>
      <c r="AO73" s="156"/>
      <c r="AP73" s="156"/>
      <c r="AQ73" s="156"/>
      <c r="AR73" s="156"/>
      <c r="AS73" s="156"/>
      <c r="AT73" s="156"/>
      <c r="AU73" s="156"/>
      <c r="AV73" s="156"/>
      <c r="AW73" s="156"/>
      <c r="AX73" s="156"/>
      <c r="AY73" s="156"/>
      <c r="AZ73" s="156"/>
      <c r="BA73" s="156"/>
      <c r="BB73" s="156"/>
      <c r="BC73" s="156"/>
      <c r="BD73" s="156"/>
      <c r="BE73" s="156"/>
      <c r="BF73" s="156"/>
      <c r="BG73" s="156"/>
      <c r="BH73" s="156"/>
    </row>
    <row r="74" spans="1:60" ht="22.5" outlineLevel="1">
      <c r="A74" s="157">
        <v>54</v>
      </c>
      <c r="B74" s="164" t="s">
        <v>239</v>
      </c>
      <c r="C74" s="193" t="s">
        <v>240</v>
      </c>
      <c r="D74" s="166" t="s">
        <v>168</v>
      </c>
      <c r="E74" s="170">
        <v>1</v>
      </c>
      <c r="F74" s="172"/>
      <c r="G74" s="173">
        <f t="shared" si="28"/>
        <v>0</v>
      </c>
      <c r="H74" s="172"/>
      <c r="I74" s="173">
        <f t="shared" si="29"/>
        <v>0</v>
      </c>
      <c r="J74" s="172"/>
      <c r="K74" s="173">
        <f t="shared" si="30"/>
        <v>0</v>
      </c>
      <c r="L74" s="173">
        <v>15</v>
      </c>
      <c r="M74" s="173">
        <f t="shared" si="31"/>
        <v>0</v>
      </c>
      <c r="N74" s="166">
        <v>1.72E-2</v>
      </c>
      <c r="O74" s="166">
        <f t="shared" si="32"/>
        <v>1.72E-2</v>
      </c>
      <c r="P74" s="166">
        <v>0</v>
      </c>
      <c r="Q74" s="166">
        <f t="shared" si="33"/>
        <v>0</v>
      </c>
      <c r="R74" s="166"/>
      <c r="S74" s="166"/>
      <c r="T74" s="167">
        <v>1.008</v>
      </c>
      <c r="U74" s="166">
        <f t="shared" si="34"/>
        <v>1.01</v>
      </c>
      <c r="V74" s="156"/>
      <c r="W74" s="156"/>
      <c r="X74" s="156"/>
      <c r="Y74" s="156"/>
      <c r="Z74" s="156"/>
      <c r="AA74" s="156"/>
      <c r="AB74" s="156"/>
      <c r="AC74" s="156"/>
      <c r="AD74" s="156"/>
      <c r="AE74" s="156" t="s">
        <v>131</v>
      </c>
      <c r="AF74" s="156"/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</row>
    <row r="75" spans="1:60" outlineLevel="1">
      <c r="A75" s="157">
        <v>55</v>
      </c>
      <c r="B75" s="164" t="s">
        <v>241</v>
      </c>
      <c r="C75" s="193" t="s">
        <v>242</v>
      </c>
      <c r="D75" s="166" t="s">
        <v>168</v>
      </c>
      <c r="E75" s="170">
        <v>1</v>
      </c>
      <c r="F75" s="172"/>
      <c r="G75" s="173">
        <f t="shared" si="28"/>
        <v>0</v>
      </c>
      <c r="H75" s="172"/>
      <c r="I75" s="173">
        <f t="shared" si="29"/>
        <v>0</v>
      </c>
      <c r="J75" s="172"/>
      <c r="K75" s="173">
        <f t="shared" si="30"/>
        <v>0</v>
      </c>
      <c r="L75" s="173">
        <v>15</v>
      </c>
      <c r="M75" s="173">
        <f t="shared" si="31"/>
        <v>0</v>
      </c>
      <c r="N75" s="166">
        <v>2.0000000000000002E-5</v>
      </c>
      <c r="O75" s="166">
        <f t="shared" si="32"/>
        <v>2.0000000000000002E-5</v>
      </c>
      <c r="P75" s="166">
        <v>0</v>
      </c>
      <c r="Q75" s="166">
        <f t="shared" si="33"/>
        <v>0</v>
      </c>
      <c r="R75" s="166"/>
      <c r="S75" s="166"/>
      <c r="T75" s="167">
        <v>0.86799999999999999</v>
      </c>
      <c r="U75" s="166">
        <f t="shared" si="34"/>
        <v>0.87</v>
      </c>
      <c r="V75" s="156"/>
      <c r="W75" s="156"/>
      <c r="X75" s="156"/>
      <c r="Y75" s="156"/>
      <c r="Z75" s="156"/>
      <c r="AA75" s="156"/>
      <c r="AB75" s="156"/>
      <c r="AC75" s="156"/>
      <c r="AD75" s="156"/>
      <c r="AE75" s="156" t="s">
        <v>131</v>
      </c>
      <c r="AF75" s="156"/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156"/>
      <c r="BD75" s="156"/>
      <c r="BE75" s="156"/>
      <c r="BF75" s="156"/>
      <c r="BG75" s="156"/>
      <c r="BH75" s="156"/>
    </row>
    <row r="76" spans="1:60" outlineLevel="1">
      <c r="A76" s="157">
        <v>56</v>
      </c>
      <c r="B76" s="164" t="s">
        <v>243</v>
      </c>
      <c r="C76" s="193" t="s">
        <v>244</v>
      </c>
      <c r="D76" s="166" t="s">
        <v>168</v>
      </c>
      <c r="E76" s="170">
        <v>6</v>
      </c>
      <c r="F76" s="172"/>
      <c r="G76" s="173">
        <f t="shared" si="28"/>
        <v>0</v>
      </c>
      <c r="H76" s="172"/>
      <c r="I76" s="173">
        <f t="shared" si="29"/>
        <v>0</v>
      </c>
      <c r="J76" s="172"/>
      <c r="K76" s="173">
        <f t="shared" si="30"/>
        <v>0</v>
      </c>
      <c r="L76" s="173">
        <v>15</v>
      </c>
      <c r="M76" s="173">
        <f t="shared" si="31"/>
        <v>0</v>
      </c>
      <c r="N76" s="166">
        <v>0</v>
      </c>
      <c r="O76" s="166">
        <f t="shared" si="32"/>
        <v>0</v>
      </c>
      <c r="P76" s="166">
        <v>0</v>
      </c>
      <c r="Q76" s="166">
        <f t="shared" si="33"/>
        <v>0</v>
      </c>
      <c r="R76" s="166"/>
      <c r="S76" s="166"/>
      <c r="T76" s="167">
        <v>0.94</v>
      </c>
      <c r="U76" s="166">
        <f t="shared" si="34"/>
        <v>5.64</v>
      </c>
      <c r="V76" s="156"/>
      <c r="W76" s="156"/>
      <c r="X76" s="156"/>
      <c r="Y76" s="156"/>
      <c r="Z76" s="156"/>
      <c r="AA76" s="156"/>
      <c r="AB76" s="156"/>
      <c r="AC76" s="156"/>
      <c r="AD76" s="156"/>
      <c r="AE76" s="156" t="s">
        <v>131</v>
      </c>
      <c r="AF76" s="156"/>
      <c r="AG76" s="156"/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6"/>
      <c r="AT76" s="156"/>
      <c r="AU76" s="156"/>
      <c r="AV76" s="156"/>
      <c r="AW76" s="156"/>
      <c r="AX76" s="156"/>
      <c r="AY76" s="156"/>
      <c r="AZ76" s="156"/>
      <c r="BA76" s="156"/>
      <c r="BB76" s="156"/>
      <c r="BC76" s="156"/>
      <c r="BD76" s="156"/>
      <c r="BE76" s="156"/>
      <c r="BF76" s="156"/>
      <c r="BG76" s="156"/>
      <c r="BH76" s="156"/>
    </row>
    <row r="77" spans="1:60" outlineLevel="1">
      <c r="A77" s="157">
        <v>57</v>
      </c>
      <c r="B77" s="164" t="s">
        <v>239</v>
      </c>
      <c r="C77" s="193" t="s">
        <v>245</v>
      </c>
      <c r="D77" s="166" t="s">
        <v>168</v>
      </c>
      <c r="E77" s="170">
        <v>1</v>
      </c>
      <c r="F77" s="172"/>
      <c r="G77" s="173">
        <f t="shared" si="28"/>
        <v>0</v>
      </c>
      <c r="H77" s="172"/>
      <c r="I77" s="173">
        <f t="shared" si="29"/>
        <v>0</v>
      </c>
      <c r="J77" s="172"/>
      <c r="K77" s="173">
        <f t="shared" si="30"/>
        <v>0</v>
      </c>
      <c r="L77" s="173">
        <v>15</v>
      </c>
      <c r="M77" s="173">
        <f t="shared" si="31"/>
        <v>0</v>
      </c>
      <c r="N77" s="166">
        <v>0</v>
      </c>
      <c r="O77" s="166">
        <f t="shared" si="32"/>
        <v>0</v>
      </c>
      <c r="P77" s="166">
        <v>0</v>
      </c>
      <c r="Q77" s="166">
        <f t="shared" si="33"/>
        <v>0</v>
      </c>
      <c r="R77" s="166"/>
      <c r="S77" s="166"/>
      <c r="T77" s="167">
        <v>0</v>
      </c>
      <c r="U77" s="166">
        <f t="shared" si="34"/>
        <v>0</v>
      </c>
      <c r="V77" s="156"/>
      <c r="W77" s="156"/>
      <c r="X77" s="156"/>
      <c r="Y77" s="156"/>
      <c r="Z77" s="156"/>
      <c r="AA77" s="156"/>
      <c r="AB77" s="156"/>
      <c r="AC77" s="156"/>
      <c r="AD77" s="156"/>
      <c r="AE77" s="156" t="s">
        <v>131</v>
      </c>
      <c r="AF77" s="156"/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6"/>
      <c r="AT77" s="156"/>
      <c r="AU77" s="156"/>
      <c r="AV77" s="156"/>
      <c r="AW77" s="156"/>
      <c r="AX77" s="156"/>
      <c r="AY77" s="156"/>
      <c r="AZ77" s="156"/>
      <c r="BA77" s="156"/>
      <c r="BB77" s="156"/>
      <c r="BC77" s="156"/>
      <c r="BD77" s="156"/>
      <c r="BE77" s="156"/>
      <c r="BF77" s="156"/>
      <c r="BG77" s="156"/>
      <c r="BH77" s="156"/>
    </row>
    <row r="78" spans="1:60" ht="22.5" outlineLevel="1">
      <c r="A78" s="157">
        <v>58</v>
      </c>
      <c r="B78" s="164" t="s">
        <v>246</v>
      </c>
      <c r="C78" s="193" t="s">
        <v>247</v>
      </c>
      <c r="D78" s="166" t="s">
        <v>168</v>
      </c>
      <c r="E78" s="170">
        <v>6</v>
      </c>
      <c r="F78" s="172"/>
      <c r="G78" s="173">
        <f t="shared" si="28"/>
        <v>0</v>
      </c>
      <c r="H78" s="172"/>
      <c r="I78" s="173">
        <f t="shared" si="29"/>
        <v>0</v>
      </c>
      <c r="J78" s="172"/>
      <c r="K78" s="173">
        <f t="shared" si="30"/>
        <v>0</v>
      </c>
      <c r="L78" s="173">
        <v>15</v>
      </c>
      <c r="M78" s="173">
        <f t="shared" si="31"/>
        <v>0</v>
      </c>
      <c r="N78" s="166">
        <v>4.4000000000000002E-4</v>
      </c>
      <c r="O78" s="166">
        <f t="shared" si="32"/>
        <v>2.64E-3</v>
      </c>
      <c r="P78" s="166">
        <v>0</v>
      </c>
      <c r="Q78" s="166">
        <f t="shared" si="33"/>
        <v>0</v>
      </c>
      <c r="R78" s="166"/>
      <c r="S78" s="166"/>
      <c r="T78" s="167">
        <v>0.16400000000000001</v>
      </c>
      <c r="U78" s="166">
        <f t="shared" si="34"/>
        <v>0.98</v>
      </c>
      <c r="V78" s="156"/>
      <c r="W78" s="156"/>
      <c r="X78" s="156"/>
      <c r="Y78" s="156"/>
      <c r="Z78" s="156"/>
      <c r="AA78" s="156"/>
      <c r="AB78" s="156"/>
      <c r="AC78" s="156"/>
      <c r="AD78" s="156"/>
      <c r="AE78" s="156" t="s">
        <v>131</v>
      </c>
      <c r="AF78" s="156"/>
      <c r="AG78" s="156"/>
      <c r="AH78" s="156"/>
      <c r="AI78" s="156"/>
      <c r="AJ78" s="156"/>
      <c r="AK78" s="156"/>
      <c r="AL78" s="156"/>
      <c r="AM78" s="156"/>
      <c r="AN78" s="156"/>
      <c r="AO78" s="156"/>
      <c r="AP78" s="156"/>
      <c r="AQ78" s="156"/>
      <c r="AR78" s="156"/>
      <c r="AS78" s="156"/>
      <c r="AT78" s="156"/>
      <c r="AU78" s="156"/>
      <c r="AV78" s="156"/>
      <c r="AW78" s="156"/>
      <c r="AX78" s="156"/>
      <c r="AY78" s="156"/>
      <c r="AZ78" s="156"/>
      <c r="BA78" s="156"/>
      <c r="BB78" s="156"/>
      <c r="BC78" s="156"/>
      <c r="BD78" s="156"/>
      <c r="BE78" s="156"/>
      <c r="BF78" s="156"/>
      <c r="BG78" s="156"/>
      <c r="BH78" s="156"/>
    </row>
    <row r="79" spans="1:60" outlineLevel="1">
      <c r="A79" s="157">
        <v>59</v>
      </c>
      <c r="B79" s="164" t="s">
        <v>248</v>
      </c>
      <c r="C79" s="193" t="s">
        <v>249</v>
      </c>
      <c r="D79" s="166" t="s">
        <v>168</v>
      </c>
      <c r="E79" s="170">
        <v>5</v>
      </c>
      <c r="F79" s="172"/>
      <c r="G79" s="173">
        <f t="shared" si="28"/>
        <v>0</v>
      </c>
      <c r="H79" s="172"/>
      <c r="I79" s="173">
        <f t="shared" si="29"/>
        <v>0</v>
      </c>
      <c r="J79" s="172"/>
      <c r="K79" s="173">
        <f t="shared" si="30"/>
        <v>0</v>
      </c>
      <c r="L79" s="173">
        <v>15</v>
      </c>
      <c r="M79" s="173">
        <f t="shared" si="31"/>
        <v>0</v>
      </c>
      <c r="N79" s="166">
        <v>2.0000000000000001E-4</v>
      </c>
      <c r="O79" s="166">
        <f t="shared" si="32"/>
        <v>1E-3</v>
      </c>
      <c r="P79" s="166">
        <v>0</v>
      </c>
      <c r="Q79" s="166">
        <f t="shared" si="33"/>
        <v>0</v>
      </c>
      <c r="R79" s="166"/>
      <c r="S79" s="166"/>
      <c r="T79" s="167">
        <v>0</v>
      </c>
      <c r="U79" s="166">
        <f t="shared" si="34"/>
        <v>0</v>
      </c>
      <c r="V79" s="156"/>
      <c r="W79" s="156"/>
      <c r="X79" s="156"/>
      <c r="Y79" s="156"/>
      <c r="Z79" s="156"/>
      <c r="AA79" s="156"/>
      <c r="AB79" s="156"/>
      <c r="AC79" s="156"/>
      <c r="AD79" s="156"/>
      <c r="AE79" s="156" t="s">
        <v>169</v>
      </c>
      <c r="AF79" s="156"/>
      <c r="AG79" s="156"/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  <c r="AS79" s="156"/>
      <c r="AT79" s="156"/>
      <c r="AU79" s="156"/>
      <c r="AV79" s="156"/>
      <c r="AW79" s="156"/>
      <c r="AX79" s="156"/>
      <c r="AY79" s="156"/>
      <c r="AZ79" s="156"/>
      <c r="BA79" s="156"/>
      <c r="BB79" s="156"/>
      <c r="BC79" s="156"/>
      <c r="BD79" s="156"/>
      <c r="BE79" s="156"/>
      <c r="BF79" s="156"/>
      <c r="BG79" s="156"/>
      <c r="BH79" s="156"/>
    </row>
    <row r="80" spans="1:60" outlineLevel="1">
      <c r="A80" s="157">
        <v>60</v>
      </c>
      <c r="B80" s="164" t="s">
        <v>250</v>
      </c>
      <c r="C80" s="193" t="s">
        <v>251</v>
      </c>
      <c r="D80" s="166" t="s">
        <v>0</v>
      </c>
      <c r="E80" s="170">
        <v>524.45000000000005</v>
      </c>
      <c r="F80" s="172"/>
      <c r="G80" s="173">
        <f t="shared" si="28"/>
        <v>0</v>
      </c>
      <c r="H80" s="172"/>
      <c r="I80" s="173">
        <f t="shared" si="29"/>
        <v>0</v>
      </c>
      <c r="J80" s="172"/>
      <c r="K80" s="173">
        <f t="shared" si="30"/>
        <v>0</v>
      </c>
      <c r="L80" s="173">
        <v>15</v>
      </c>
      <c r="M80" s="173">
        <f t="shared" si="31"/>
        <v>0</v>
      </c>
      <c r="N80" s="166">
        <v>0</v>
      </c>
      <c r="O80" s="166">
        <f t="shared" si="32"/>
        <v>0</v>
      </c>
      <c r="P80" s="166">
        <v>0</v>
      </c>
      <c r="Q80" s="166">
        <f t="shared" si="33"/>
        <v>0</v>
      </c>
      <c r="R80" s="166"/>
      <c r="S80" s="166"/>
      <c r="T80" s="167">
        <v>0</v>
      </c>
      <c r="U80" s="166">
        <f t="shared" si="34"/>
        <v>0</v>
      </c>
      <c r="V80" s="156"/>
      <c r="W80" s="156"/>
      <c r="X80" s="156"/>
      <c r="Y80" s="156"/>
      <c r="Z80" s="156"/>
      <c r="AA80" s="156"/>
      <c r="AB80" s="156"/>
      <c r="AC80" s="156"/>
      <c r="AD80" s="156"/>
      <c r="AE80" s="156" t="s">
        <v>131</v>
      </c>
      <c r="AF80" s="156"/>
      <c r="AG80" s="156"/>
      <c r="AH80" s="156"/>
      <c r="AI80" s="156"/>
      <c r="AJ80" s="156"/>
      <c r="AK80" s="156"/>
      <c r="AL80" s="156"/>
      <c r="AM80" s="156"/>
      <c r="AN80" s="156"/>
      <c r="AO80" s="156"/>
      <c r="AP80" s="156"/>
      <c r="AQ80" s="156"/>
      <c r="AR80" s="156"/>
      <c r="AS80" s="156"/>
      <c r="AT80" s="156"/>
      <c r="AU80" s="156"/>
      <c r="AV80" s="156"/>
      <c r="AW80" s="156"/>
      <c r="AX80" s="156"/>
      <c r="AY80" s="156"/>
      <c r="AZ80" s="156"/>
      <c r="BA80" s="156"/>
      <c r="BB80" s="156"/>
      <c r="BC80" s="156"/>
      <c r="BD80" s="156"/>
      <c r="BE80" s="156"/>
      <c r="BF80" s="156"/>
      <c r="BG80" s="156"/>
      <c r="BH80" s="156"/>
    </row>
    <row r="81" spans="1:60" outlineLevel="1">
      <c r="A81" s="157">
        <v>61</v>
      </c>
      <c r="B81" s="164" t="s">
        <v>252</v>
      </c>
      <c r="C81" s="193" t="s">
        <v>253</v>
      </c>
      <c r="D81" s="166" t="s">
        <v>0</v>
      </c>
      <c r="E81" s="170">
        <v>524.45000000000005</v>
      </c>
      <c r="F81" s="172"/>
      <c r="G81" s="173">
        <f t="shared" si="28"/>
        <v>0</v>
      </c>
      <c r="H81" s="172"/>
      <c r="I81" s="173">
        <f t="shared" si="29"/>
        <v>0</v>
      </c>
      <c r="J81" s="172"/>
      <c r="K81" s="173">
        <f t="shared" si="30"/>
        <v>0</v>
      </c>
      <c r="L81" s="173">
        <v>15</v>
      </c>
      <c r="M81" s="173">
        <f t="shared" si="31"/>
        <v>0</v>
      </c>
      <c r="N81" s="166">
        <v>0</v>
      </c>
      <c r="O81" s="166">
        <f t="shared" si="32"/>
        <v>0</v>
      </c>
      <c r="P81" s="166">
        <v>0</v>
      </c>
      <c r="Q81" s="166">
        <f t="shared" si="33"/>
        <v>0</v>
      </c>
      <c r="R81" s="166"/>
      <c r="S81" s="166"/>
      <c r="T81" s="167">
        <v>0</v>
      </c>
      <c r="U81" s="166">
        <f t="shared" si="34"/>
        <v>0</v>
      </c>
      <c r="V81" s="156"/>
      <c r="W81" s="156"/>
      <c r="X81" s="156"/>
      <c r="Y81" s="156"/>
      <c r="Z81" s="156"/>
      <c r="AA81" s="156"/>
      <c r="AB81" s="156"/>
      <c r="AC81" s="156"/>
      <c r="AD81" s="156"/>
      <c r="AE81" s="156" t="s">
        <v>131</v>
      </c>
      <c r="AF81" s="156"/>
      <c r="AG81" s="156"/>
      <c r="AH81" s="156"/>
      <c r="AI81" s="156"/>
      <c r="AJ81" s="156"/>
      <c r="AK81" s="156"/>
      <c r="AL81" s="156"/>
      <c r="AM81" s="156"/>
      <c r="AN81" s="156"/>
      <c r="AO81" s="156"/>
      <c r="AP81" s="156"/>
      <c r="AQ81" s="156"/>
      <c r="AR81" s="156"/>
      <c r="AS81" s="156"/>
      <c r="AT81" s="156"/>
      <c r="AU81" s="156"/>
      <c r="AV81" s="156"/>
      <c r="AW81" s="156"/>
      <c r="AX81" s="156"/>
      <c r="AY81" s="156"/>
      <c r="AZ81" s="156"/>
      <c r="BA81" s="156"/>
      <c r="BB81" s="156"/>
      <c r="BC81" s="156"/>
      <c r="BD81" s="156"/>
      <c r="BE81" s="156"/>
      <c r="BF81" s="156"/>
      <c r="BG81" s="156"/>
      <c r="BH81" s="156"/>
    </row>
    <row r="82" spans="1:60">
      <c r="A82" s="158" t="s">
        <v>122</v>
      </c>
      <c r="B82" s="165" t="s">
        <v>85</v>
      </c>
      <c r="C82" s="194" t="s">
        <v>86</v>
      </c>
      <c r="D82" s="168"/>
      <c r="E82" s="171"/>
      <c r="F82" s="174"/>
      <c r="G82" s="174">
        <f>SUMIF(AE83:AE86,"&lt;&gt;NOR",G83:G86)</f>
        <v>0</v>
      </c>
      <c r="H82" s="174"/>
      <c r="I82" s="174">
        <f>SUM(I83:I86)</f>
        <v>0</v>
      </c>
      <c r="J82" s="174"/>
      <c r="K82" s="174">
        <f>SUM(K83:K86)</f>
        <v>0</v>
      </c>
      <c r="L82" s="174"/>
      <c r="M82" s="174">
        <f>SUM(M83:M86)</f>
        <v>0</v>
      </c>
      <c r="N82" s="168"/>
      <c r="O82" s="168">
        <f>SUM(O83:O86)</f>
        <v>2.4000000000000001E-4</v>
      </c>
      <c r="P82" s="168"/>
      <c r="Q82" s="168">
        <f>SUM(Q83:Q86)</f>
        <v>0</v>
      </c>
      <c r="R82" s="168"/>
      <c r="S82" s="168"/>
      <c r="T82" s="169"/>
      <c r="U82" s="168">
        <f>SUM(U83:U86)</f>
        <v>1.7</v>
      </c>
      <c r="AE82" t="s">
        <v>123</v>
      </c>
    </row>
    <row r="83" spans="1:60" outlineLevel="1">
      <c r="A83" s="157">
        <v>62</v>
      </c>
      <c r="B83" s="164" t="s">
        <v>254</v>
      </c>
      <c r="C83" s="193" t="s">
        <v>255</v>
      </c>
      <c r="D83" s="166" t="s">
        <v>256</v>
      </c>
      <c r="E83" s="170">
        <v>2</v>
      </c>
      <c r="F83" s="172"/>
      <c r="G83" s="173">
        <f>ROUND(E83*F83,2)</f>
        <v>0</v>
      </c>
      <c r="H83" s="172"/>
      <c r="I83" s="173">
        <f>ROUND(E83*H83,2)</f>
        <v>0</v>
      </c>
      <c r="J83" s="172"/>
      <c r="K83" s="173">
        <f>ROUND(E83*J83,2)</f>
        <v>0</v>
      </c>
      <c r="L83" s="173">
        <v>15</v>
      </c>
      <c r="M83" s="173">
        <f>G83*(1+L83/100)</f>
        <v>0</v>
      </c>
      <c r="N83" s="166">
        <v>6.0000000000000002E-5</v>
      </c>
      <c r="O83" s="166">
        <f>ROUND(E83*N83,5)</f>
        <v>1.2E-4</v>
      </c>
      <c r="P83" s="166">
        <v>0</v>
      </c>
      <c r="Q83" s="166">
        <f>ROUND(E83*P83,5)</f>
        <v>0</v>
      </c>
      <c r="R83" s="166"/>
      <c r="S83" s="166"/>
      <c r="T83" s="167">
        <v>0.42599999999999999</v>
      </c>
      <c r="U83" s="166">
        <f>ROUND(E83*T83,2)</f>
        <v>0.85</v>
      </c>
      <c r="V83" s="156"/>
      <c r="W83" s="156"/>
      <c r="X83" s="156"/>
      <c r="Y83" s="156"/>
      <c r="Z83" s="156"/>
      <c r="AA83" s="156"/>
      <c r="AB83" s="156"/>
      <c r="AC83" s="156"/>
      <c r="AD83" s="156"/>
      <c r="AE83" s="156" t="s">
        <v>131</v>
      </c>
      <c r="AF83" s="156"/>
      <c r="AG83" s="156"/>
      <c r="AH83" s="156"/>
      <c r="AI83" s="156"/>
      <c r="AJ83" s="156"/>
      <c r="AK83" s="156"/>
      <c r="AL83" s="156"/>
      <c r="AM83" s="156"/>
      <c r="AN83" s="156"/>
      <c r="AO83" s="156"/>
      <c r="AP83" s="156"/>
      <c r="AQ83" s="156"/>
      <c r="AR83" s="156"/>
      <c r="AS83" s="156"/>
      <c r="AT83" s="156"/>
      <c r="AU83" s="156"/>
      <c r="AV83" s="156"/>
      <c r="AW83" s="156"/>
      <c r="AX83" s="156"/>
      <c r="AY83" s="156"/>
      <c r="AZ83" s="156"/>
      <c r="BA83" s="156"/>
      <c r="BB83" s="156"/>
      <c r="BC83" s="156"/>
      <c r="BD83" s="156"/>
      <c r="BE83" s="156"/>
      <c r="BF83" s="156"/>
      <c r="BG83" s="156"/>
      <c r="BH83" s="156"/>
    </row>
    <row r="84" spans="1:60" outlineLevel="1">
      <c r="A84" s="157">
        <v>63</v>
      </c>
      <c r="B84" s="164" t="s">
        <v>257</v>
      </c>
      <c r="C84" s="193" t="s">
        <v>258</v>
      </c>
      <c r="D84" s="166" t="s">
        <v>256</v>
      </c>
      <c r="E84" s="170">
        <v>2</v>
      </c>
      <c r="F84" s="172"/>
      <c r="G84" s="173">
        <f>ROUND(E84*F84,2)</f>
        <v>0</v>
      </c>
      <c r="H84" s="172"/>
      <c r="I84" s="173">
        <f>ROUND(E84*H84,2)</f>
        <v>0</v>
      </c>
      <c r="J84" s="172"/>
      <c r="K84" s="173">
        <f>ROUND(E84*J84,2)</f>
        <v>0</v>
      </c>
      <c r="L84" s="173">
        <v>15</v>
      </c>
      <c r="M84" s="173">
        <f>G84*(1+L84/100)</f>
        <v>0</v>
      </c>
      <c r="N84" s="166">
        <v>6.0000000000000002E-5</v>
      </c>
      <c r="O84" s="166">
        <f>ROUND(E84*N84,5)</f>
        <v>1.2E-4</v>
      </c>
      <c r="P84" s="166">
        <v>0</v>
      </c>
      <c r="Q84" s="166">
        <f>ROUND(E84*P84,5)</f>
        <v>0</v>
      </c>
      <c r="R84" s="166"/>
      <c r="S84" s="166"/>
      <c r="T84" s="167">
        <v>0.42599999999999999</v>
      </c>
      <c r="U84" s="166">
        <f>ROUND(E84*T84,2)</f>
        <v>0.85</v>
      </c>
      <c r="V84" s="156"/>
      <c r="W84" s="156"/>
      <c r="X84" s="156"/>
      <c r="Y84" s="156"/>
      <c r="Z84" s="156"/>
      <c r="AA84" s="156"/>
      <c r="AB84" s="156"/>
      <c r="AC84" s="156"/>
      <c r="AD84" s="156"/>
      <c r="AE84" s="156" t="s">
        <v>131</v>
      </c>
      <c r="AF84" s="156"/>
      <c r="AG84" s="156"/>
      <c r="AH84" s="156"/>
      <c r="AI84" s="156"/>
      <c r="AJ84" s="156"/>
      <c r="AK84" s="156"/>
      <c r="AL84" s="156"/>
      <c r="AM84" s="156"/>
      <c r="AN84" s="156"/>
      <c r="AO84" s="156"/>
      <c r="AP84" s="156"/>
      <c r="AQ84" s="156"/>
      <c r="AR84" s="156"/>
      <c r="AS84" s="156"/>
      <c r="AT84" s="156"/>
      <c r="AU84" s="156"/>
      <c r="AV84" s="156"/>
      <c r="AW84" s="156"/>
      <c r="AX84" s="156"/>
      <c r="AY84" s="156"/>
      <c r="AZ84" s="156"/>
      <c r="BA84" s="156"/>
      <c r="BB84" s="156"/>
      <c r="BC84" s="156"/>
      <c r="BD84" s="156"/>
      <c r="BE84" s="156"/>
      <c r="BF84" s="156"/>
      <c r="BG84" s="156"/>
      <c r="BH84" s="156"/>
    </row>
    <row r="85" spans="1:60" outlineLevel="1">
      <c r="A85" s="157">
        <v>64</v>
      </c>
      <c r="B85" s="164" t="s">
        <v>259</v>
      </c>
      <c r="C85" s="193" t="s">
        <v>260</v>
      </c>
      <c r="D85" s="166" t="s">
        <v>0</v>
      </c>
      <c r="E85" s="170">
        <v>6.06</v>
      </c>
      <c r="F85" s="172"/>
      <c r="G85" s="173">
        <f>ROUND(E85*F85,2)</f>
        <v>0</v>
      </c>
      <c r="H85" s="172"/>
      <c r="I85" s="173">
        <f>ROUND(E85*H85,2)</f>
        <v>0</v>
      </c>
      <c r="J85" s="172"/>
      <c r="K85" s="173">
        <f>ROUND(E85*J85,2)</f>
        <v>0</v>
      </c>
      <c r="L85" s="173">
        <v>15</v>
      </c>
      <c r="M85" s="173">
        <f>G85*(1+L85/100)</f>
        <v>0</v>
      </c>
      <c r="N85" s="166">
        <v>0</v>
      </c>
      <c r="O85" s="166">
        <f>ROUND(E85*N85,5)</f>
        <v>0</v>
      </c>
      <c r="P85" s="166">
        <v>0</v>
      </c>
      <c r="Q85" s="166">
        <f>ROUND(E85*P85,5)</f>
        <v>0</v>
      </c>
      <c r="R85" s="166"/>
      <c r="S85" s="166"/>
      <c r="T85" s="167">
        <v>0</v>
      </c>
      <c r="U85" s="166">
        <f>ROUND(E85*T85,2)</f>
        <v>0</v>
      </c>
      <c r="V85" s="156"/>
      <c r="W85" s="156"/>
      <c r="X85" s="156"/>
      <c r="Y85" s="156"/>
      <c r="Z85" s="156"/>
      <c r="AA85" s="156"/>
      <c r="AB85" s="156"/>
      <c r="AC85" s="156"/>
      <c r="AD85" s="156"/>
      <c r="AE85" s="156" t="s">
        <v>131</v>
      </c>
      <c r="AF85" s="156"/>
      <c r="AG85" s="156"/>
      <c r="AH85" s="156"/>
      <c r="AI85" s="156"/>
      <c r="AJ85" s="156"/>
      <c r="AK85" s="156"/>
      <c r="AL85" s="156"/>
      <c r="AM85" s="156"/>
      <c r="AN85" s="156"/>
      <c r="AO85" s="156"/>
      <c r="AP85" s="156"/>
      <c r="AQ85" s="156"/>
      <c r="AR85" s="156"/>
      <c r="AS85" s="156"/>
      <c r="AT85" s="156"/>
      <c r="AU85" s="156"/>
      <c r="AV85" s="156"/>
      <c r="AW85" s="156"/>
      <c r="AX85" s="156"/>
      <c r="AY85" s="156"/>
      <c r="AZ85" s="156"/>
      <c r="BA85" s="156"/>
      <c r="BB85" s="156"/>
      <c r="BC85" s="156"/>
      <c r="BD85" s="156"/>
      <c r="BE85" s="156"/>
      <c r="BF85" s="156"/>
      <c r="BG85" s="156"/>
      <c r="BH85" s="156"/>
    </row>
    <row r="86" spans="1:60" outlineLevel="1">
      <c r="A86" s="157">
        <v>65</v>
      </c>
      <c r="B86" s="164" t="s">
        <v>261</v>
      </c>
      <c r="C86" s="193" t="s">
        <v>262</v>
      </c>
      <c r="D86" s="166" t="s">
        <v>0</v>
      </c>
      <c r="E86" s="170">
        <v>6.06</v>
      </c>
      <c r="F86" s="172"/>
      <c r="G86" s="173">
        <f>ROUND(E86*F86,2)</f>
        <v>0</v>
      </c>
      <c r="H86" s="172"/>
      <c r="I86" s="173">
        <f>ROUND(E86*H86,2)</f>
        <v>0</v>
      </c>
      <c r="J86" s="172"/>
      <c r="K86" s="173">
        <f>ROUND(E86*J86,2)</f>
        <v>0</v>
      </c>
      <c r="L86" s="173">
        <v>15</v>
      </c>
      <c r="M86" s="173">
        <f>G86*(1+L86/100)</f>
        <v>0</v>
      </c>
      <c r="N86" s="166">
        <v>0</v>
      </c>
      <c r="O86" s="166">
        <f>ROUND(E86*N86,5)</f>
        <v>0</v>
      </c>
      <c r="P86" s="166">
        <v>0</v>
      </c>
      <c r="Q86" s="166">
        <f>ROUND(E86*P86,5)</f>
        <v>0</v>
      </c>
      <c r="R86" s="166"/>
      <c r="S86" s="166"/>
      <c r="T86" s="167">
        <v>0</v>
      </c>
      <c r="U86" s="166">
        <f>ROUND(E86*T86,2)</f>
        <v>0</v>
      </c>
      <c r="V86" s="156"/>
      <c r="W86" s="156"/>
      <c r="X86" s="156"/>
      <c r="Y86" s="156"/>
      <c r="Z86" s="156"/>
      <c r="AA86" s="156"/>
      <c r="AB86" s="156"/>
      <c r="AC86" s="156"/>
      <c r="AD86" s="156"/>
      <c r="AE86" s="156" t="s">
        <v>131</v>
      </c>
      <c r="AF86" s="156"/>
      <c r="AG86" s="156"/>
      <c r="AH86" s="156"/>
      <c r="AI86" s="156"/>
      <c r="AJ86" s="156"/>
      <c r="AK86" s="156"/>
      <c r="AL86" s="156"/>
      <c r="AM86" s="156"/>
      <c r="AN86" s="156"/>
      <c r="AO86" s="156"/>
      <c r="AP86" s="156"/>
      <c r="AQ86" s="156"/>
      <c r="AR86" s="156"/>
      <c r="AS86" s="156"/>
      <c r="AT86" s="156"/>
      <c r="AU86" s="156"/>
      <c r="AV86" s="156"/>
      <c r="AW86" s="156"/>
      <c r="AX86" s="156"/>
      <c r="AY86" s="156"/>
      <c r="AZ86" s="156"/>
      <c r="BA86" s="156"/>
      <c r="BB86" s="156"/>
      <c r="BC86" s="156"/>
      <c r="BD86" s="156"/>
      <c r="BE86" s="156"/>
      <c r="BF86" s="156"/>
      <c r="BG86" s="156"/>
      <c r="BH86" s="156"/>
    </row>
    <row r="87" spans="1:60">
      <c r="A87" s="158" t="s">
        <v>122</v>
      </c>
      <c r="B87" s="165" t="s">
        <v>87</v>
      </c>
      <c r="C87" s="194" t="s">
        <v>88</v>
      </c>
      <c r="D87" s="168"/>
      <c r="E87" s="171"/>
      <c r="F87" s="174"/>
      <c r="G87" s="174">
        <f>SUMIF(AE88:AE88,"&lt;&gt;NOR",G88:G88)</f>
        <v>0</v>
      </c>
      <c r="H87" s="174"/>
      <c r="I87" s="174">
        <f>SUM(I88:I88)</f>
        <v>0</v>
      </c>
      <c r="J87" s="174"/>
      <c r="K87" s="174">
        <f>SUM(K88:K88)</f>
        <v>0</v>
      </c>
      <c r="L87" s="174"/>
      <c r="M87" s="174">
        <f>SUM(M88:M88)</f>
        <v>0</v>
      </c>
      <c r="N87" s="168"/>
      <c r="O87" s="168">
        <f>SUM(O88:O88)</f>
        <v>3.4099999999999998E-3</v>
      </c>
      <c r="P87" s="168"/>
      <c r="Q87" s="168">
        <f>SUM(Q88:Q88)</f>
        <v>0</v>
      </c>
      <c r="R87" s="168"/>
      <c r="S87" s="168"/>
      <c r="T87" s="169"/>
      <c r="U87" s="168">
        <f>SUM(U88:U88)</f>
        <v>4.43</v>
      </c>
      <c r="AE87" t="s">
        <v>123</v>
      </c>
    </row>
    <row r="88" spans="1:60" ht="22.5" outlineLevel="1">
      <c r="A88" s="157">
        <v>66</v>
      </c>
      <c r="B88" s="164" t="s">
        <v>263</v>
      </c>
      <c r="C88" s="193" t="s">
        <v>264</v>
      </c>
      <c r="D88" s="166" t="s">
        <v>126</v>
      </c>
      <c r="E88" s="170">
        <v>11</v>
      </c>
      <c r="F88" s="172"/>
      <c r="G88" s="173">
        <f>ROUND(E88*F88,2)</f>
        <v>0</v>
      </c>
      <c r="H88" s="172"/>
      <c r="I88" s="173">
        <f>ROUND(E88*H88,2)</f>
        <v>0</v>
      </c>
      <c r="J88" s="172"/>
      <c r="K88" s="173">
        <f>ROUND(E88*J88,2)</f>
        <v>0</v>
      </c>
      <c r="L88" s="173">
        <v>15</v>
      </c>
      <c r="M88" s="173">
        <f>G88*(1+L88/100)</f>
        <v>0</v>
      </c>
      <c r="N88" s="166">
        <v>3.1E-4</v>
      </c>
      <c r="O88" s="166">
        <f>ROUND(E88*N88,5)</f>
        <v>3.4099999999999998E-3</v>
      </c>
      <c r="P88" s="166">
        <v>0</v>
      </c>
      <c r="Q88" s="166">
        <f>ROUND(E88*P88,5)</f>
        <v>0</v>
      </c>
      <c r="R88" s="166"/>
      <c r="S88" s="166"/>
      <c r="T88" s="167">
        <v>0.40300000000000002</v>
      </c>
      <c r="U88" s="166">
        <f>ROUND(E88*T88,2)</f>
        <v>4.43</v>
      </c>
      <c r="V88" s="156"/>
      <c r="W88" s="156"/>
      <c r="X88" s="156"/>
      <c r="Y88" s="156"/>
      <c r="Z88" s="156"/>
      <c r="AA88" s="156"/>
      <c r="AB88" s="156"/>
      <c r="AC88" s="156"/>
      <c r="AD88" s="156"/>
      <c r="AE88" s="156" t="s">
        <v>131</v>
      </c>
      <c r="AF88" s="156"/>
      <c r="AG88" s="156"/>
      <c r="AH88" s="156"/>
      <c r="AI88" s="156"/>
      <c r="AJ88" s="156"/>
      <c r="AK88" s="156"/>
      <c r="AL88" s="156"/>
      <c r="AM88" s="156"/>
      <c r="AN88" s="156"/>
      <c r="AO88" s="156"/>
      <c r="AP88" s="156"/>
      <c r="AQ88" s="156"/>
      <c r="AR88" s="156"/>
      <c r="AS88" s="156"/>
      <c r="AT88" s="156"/>
      <c r="AU88" s="156"/>
      <c r="AV88" s="156"/>
      <c r="AW88" s="156"/>
      <c r="AX88" s="156"/>
      <c r="AY88" s="156"/>
      <c r="AZ88" s="156"/>
      <c r="BA88" s="156"/>
      <c r="BB88" s="156"/>
      <c r="BC88" s="156"/>
      <c r="BD88" s="156"/>
      <c r="BE88" s="156"/>
      <c r="BF88" s="156"/>
      <c r="BG88" s="156"/>
      <c r="BH88" s="156"/>
    </row>
    <row r="89" spans="1:60">
      <c r="A89" s="158" t="s">
        <v>122</v>
      </c>
      <c r="B89" s="165" t="s">
        <v>89</v>
      </c>
      <c r="C89" s="194" t="s">
        <v>90</v>
      </c>
      <c r="D89" s="168"/>
      <c r="E89" s="171"/>
      <c r="F89" s="174"/>
      <c r="G89" s="174">
        <f>SUMIF(AE90:AE90,"&lt;&gt;NOR",G90:G90)</f>
        <v>0</v>
      </c>
      <c r="H89" s="174"/>
      <c r="I89" s="174">
        <f>SUM(I90:I90)</f>
        <v>0</v>
      </c>
      <c r="J89" s="174"/>
      <c r="K89" s="174">
        <f>SUM(K90:K90)</f>
        <v>0</v>
      </c>
      <c r="L89" s="174"/>
      <c r="M89" s="174">
        <f>SUM(M90:M90)</f>
        <v>0</v>
      </c>
      <c r="N89" s="168"/>
      <c r="O89" s="168">
        <f>SUM(O90:O90)</f>
        <v>1.2999999999999999E-3</v>
      </c>
      <c r="P89" s="168"/>
      <c r="Q89" s="168">
        <f>SUM(Q90:Q90)</f>
        <v>0</v>
      </c>
      <c r="R89" s="168"/>
      <c r="S89" s="168"/>
      <c r="T89" s="169"/>
      <c r="U89" s="168">
        <f>SUM(U90:U90)</f>
        <v>1.19</v>
      </c>
      <c r="AE89" t="s">
        <v>123</v>
      </c>
    </row>
    <row r="90" spans="1:60" ht="22.5" outlineLevel="1">
      <c r="A90" s="157">
        <v>67</v>
      </c>
      <c r="B90" s="164" t="s">
        <v>265</v>
      </c>
      <c r="C90" s="193" t="s">
        <v>266</v>
      </c>
      <c r="D90" s="166" t="s">
        <v>126</v>
      </c>
      <c r="E90" s="170">
        <v>5</v>
      </c>
      <c r="F90" s="172"/>
      <c r="G90" s="173">
        <f>ROUND(E90*F90,2)</f>
        <v>0</v>
      </c>
      <c r="H90" s="172"/>
      <c r="I90" s="173">
        <f>ROUND(E90*H90,2)</f>
        <v>0</v>
      </c>
      <c r="J90" s="172"/>
      <c r="K90" s="173">
        <f>ROUND(E90*J90,2)</f>
        <v>0</v>
      </c>
      <c r="L90" s="173">
        <v>15</v>
      </c>
      <c r="M90" s="173">
        <f>G90*(1+L90/100)</f>
        <v>0</v>
      </c>
      <c r="N90" s="166">
        <v>2.5999999999999998E-4</v>
      </c>
      <c r="O90" s="166">
        <f>ROUND(E90*N90,5)</f>
        <v>1.2999999999999999E-3</v>
      </c>
      <c r="P90" s="166">
        <v>0</v>
      </c>
      <c r="Q90" s="166">
        <f>ROUND(E90*P90,5)</f>
        <v>0</v>
      </c>
      <c r="R90" s="166"/>
      <c r="S90" s="166"/>
      <c r="T90" s="167">
        <v>0.2384</v>
      </c>
      <c r="U90" s="166">
        <f>ROUND(E90*T90,2)</f>
        <v>1.19</v>
      </c>
      <c r="V90" s="156"/>
      <c r="W90" s="156"/>
      <c r="X90" s="156"/>
      <c r="Y90" s="156"/>
      <c r="Z90" s="156"/>
      <c r="AA90" s="156"/>
      <c r="AB90" s="156"/>
      <c r="AC90" s="156"/>
      <c r="AD90" s="156"/>
      <c r="AE90" s="156" t="s">
        <v>127</v>
      </c>
      <c r="AF90" s="156"/>
      <c r="AG90" s="156"/>
      <c r="AH90" s="156"/>
      <c r="AI90" s="156"/>
      <c r="AJ90" s="156"/>
      <c r="AK90" s="156"/>
      <c r="AL90" s="156"/>
      <c r="AM90" s="156"/>
      <c r="AN90" s="156"/>
      <c r="AO90" s="156"/>
      <c r="AP90" s="156"/>
      <c r="AQ90" s="156"/>
      <c r="AR90" s="156"/>
      <c r="AS90" s="156"/>
      <c r="AT90" s="156"/>
      <c r="AU90" s="156"/>
      <c r="AV90" s="156"/>
      <c r="AW90" s="156"/>
      <c r="AX90" s="156"/>
      <c r="AY90" s="156"/>
      <c r="AZ90" s="156"/>
      <c r="BA90" s="156"/>
      <c r="BB90" s="156"/>
      <c r="BC90" s="156"/>
      <c r="BD90" s="156"/>
      <c r="BE90" s="156"/>
      <c r="BF90" s="156"/>
      <c r="BG90" s="156"/>
      <c r="BH90" s="156"/>
    </row>
    <row r="91" spans="1:60">
      <c r="A91" s="158" t="s">
        <v>122</v>
      </c>
      <c r="B91" s="165" t="s">
        <v>91</v>
      </c>
      <c r="C91" s="194" t="s">
        <v>27</v>
      </c>
      <c r="D91" s="168"/>
      <c r="E91" s="171"/>
      <c r="F91" s="174"/>
      <c r="G91" s="174">
        <f>SUMIF(AE92:AE99,"&lt;&gt;NOR",G92:G99)</f>
        <v>0</v>
      </c>
      <c r="H91" s="174"/>
      <c r="I91" s="174">
        <f>SUM(I92:I99)</f>
        <v>0</v>
      </c>
      <c r="J91" s="174"/>
      <c r="K91" s="174">
        <f>SUM(K92:K99)</f>
        <v>0</v>
      </c>
      <c r="L91" s="174"/>
      <c r="M91" s="174">
        <f>SUM(M92:M99)</f>
        <v>0</v>
      </c>
      <c r="N91" s="168"/>
      <c r="O91" s="168">
        <f>SUM(O92:O99)</f>
        <v>0</v>
      </c>
      <c r="P91" s="168"/>
      <c r="Q91" s="168">
        <f>SUM(Q92:Q99)</f>
        <v>0</v>
      </c>
      <c r="R91" s="168"/>
      <c r="S91" s="168"/>
      <c r="T91" s="169"/>
      <c r="U91" s="168">
        <f>SUM(U92:U99)</f>
        <v>2800</v>
      </c>
      <c r="AE91" t="s">
        <v>123</v>
      </c>
    </row>
    <row r="92" spans="1:60" outlineLevel="1">
      <c r="A92" s="157">
        <v>68</v>
      </c>
      <c r="B92" s="164" t="s">
        <v>267</v>
      </c>
      <c r="C92" s="193" t="s">
        <v>268</v>
      </c>
      <c r="D92" s="166" t="s">
        <v>200</v>
      </c>
      <c r="E92" s="170">
        <v>1</v>
      </c>
      <c r="F92" s="172"/>
      <c r="G92" s="173">
        <f>ROUND(E92*F92,2)</f>
        <v>0</v>
      </c>
      <c r="H92" s="172"/>
      <c r="I92" s="173">
        <f>ROUND(E92*H92,2)</f>
        <v>0</v>
      </c>
      <c r="J92" s="172"/>
      <c r="K92" s="173">
        <f>ROUND(E92*J92,2)</f>
        <v>0</v>
      </c>
      <c r="L92" s="173">
        <v>15</v>
      </c>
      <c r="M92" s="173">
        <f>G92*(1+L92/100)</f>
        <v>0</v>
      </c>
      <c r="N92" s="166">
        <v>0</v>
      </c>
      <c r="O92" s="166">
        <f>ROUND(E92*N92,5)</f>
        <v>0</v>
      </c>
      <c r="P92" s="166">
        <v>0</v>
      </c>
      <c r="Q92" s="166">
        <f>ROUND(E92*P92,5)</f>
        <v>0</v>
      </c>
      <c r="R92" s="166"/>
      <c r="S92" s="166"/>
      <c r="T92" s="167">
        <v>0</v>
      </c>
      <c r="U92" s="166">
        <f>ROUND(E92*T92,2)</f>
        <v>0</v>
      </c>
      <c r="V92" s="156"/>
      <c r="W92" s="156"/>
      <c r="X92" s="156"/>
      <c r="Y92" s="156"/>
      <c r="Z92" s="156"/>
      <c r="AA92" s="156"/>
      <c r="AB92" s="156"/>
      <c r="AC92" s="156"/>
      <c r="AD92" s="156"/>
      <c r="AE92" s="156" t="s">
        <v>131</v>
      </c>
      <c r="AF92" s="156"/>
      <c r="AG92" s="156"/>
      <c r="AH92" s="156"/>
      <c r="AI92" s="156"/>
      <c r="AJ92" s="156"/>
      <c r="AK92" s="156"/>
      <c r="AL92" s="156"/>
      <c r="AM92" s="156"/>
      <c r="AN92" s="156"/>
      <c r="AO92" s="156"/>
      <c r="AP92" s="156"/>
      <c r="AQ92" s="156"/>
      <c r="AR92" s="156"/>
      <c r="AS92" s="156"/>
      <c r="AT92" s="156"/>
      <c r="AU92" s="156"/>
      <c r="AV92" s="156"/>
      <c r="AW92" s="156"/>
      <c r="AX92" s="156"/>
      <c r="AY92" s="156"/>
      <c r="AZ92" s="156"/>
      <c r="BA92" s="156"/>
      <c r="BB92" s="156"/>
      <c r="BC92" s="156"/>
      <c r="BD92" s="156"/>
      <c r="BE92" s="156"/>
      <c r="BF92" s="156"/>
      <c r="BG92" s="156"/>
      <c r="BH92" s="156"/>
    </row>
    <row r="93" spans="1:60" ht="22.5" outlineLevel="1">
      <c r="A93" s="157"/>
      <c r="B93" s="164"/>
      <c r="C93" s="250" t="s">
        <v>269</v>
      </c>
      <c r="D93" s="251"/>
      <c r="E93" s="252"/>
      <c r="F93" s="253"/>
      <c r="G93" s="254"/>
      <c r="H93" s="173"/>
      <c r="I93" s="173"/>
      <c r="J93" s="173"/>
      <c r="K93" s="173"/>
      <c r="L93" s="173"/>
      <c r="M93" s="173"/>
      <c r="N93" s="166"/>
      <c r="O93" s="166"/>
      <c r="P93" s="166"/>
      <c r="Q93" s="166"/>
      <c r="R93" s="166"/>
      <c r="S93" s="166"/>
      <c r="T93" s="167"/>
      <c r="U93" s="166"/>
      <c r="V93" s="156"/>
      <c r="W93" s="156"/>
      <c r="X93" s="156"/>
      <c r="Y93" s="156"/>
      <c r="Z93" s="156"/>
      <c r="AA93" s="156"/>
      <c r="AB93" s="156"/>
      <c r="AC93" s="156"/>
      <c r="AD93" s="156"/>
      <c r="AE93" s="156" t="s">
        <v>270</v>
      </c>
      <c r="AF93" s="156"/>
      <c r="AG93" s="156"/>
      <c r="AH93" s="156"/>
      <c r="AI93" s="156"/>
      <c r="AJ93" s="156"/>
      <c r="AK93" s="156"/>
      <c r="AL93" s="156"/>
      <c r="AM93" s="156"/>
      <c r="AN93" s="156"/>
      <c r="AO93" s="156"/>
      <c r="AP93" s="156"/>
      <c r="AQ93" s="156"/>
      <c r="AR93" s="156"/>
      <c r="AS93" s="156"/>
      <c r="AT93" s="156"/>
      <c r="AU93" s="156"/>
      <c r="AV93" s="156"/>
      <c r="AW93" s="156"/>
      <c r="AX93" s="156"/>
      <c r="AY93" s="156"/>
      <c r="AZ93" s="156"/>
      <c r="BA93" s="159" t="str">
        <f>C93</f>
        <v>Náklady na vyhotovení dokumentace skutečného provedení stavby a její předání objednateli v požadované formě</v>
      </c>
      <c r="BB93" s="156"/>
      <c r="BC93" s="156"/>
      <c r="BD93" s="156"/>
      <c r="BE93" s="156"/>
      <c r="BF93" s="156"/>
      <c r="BG93" s="156"/>
      <c r="BH93" s="156"/>
    </row>
    <row r="94" spans="1:60" outlineLevel="1">
      <c r="A94" s="157">
        <v>69</v>
      </c>
      <c r="B94" s="164" t="s">
        <v>271</v>
      </c>
      <c r="C94" s="193" t="s">
        <v>272</v>
      </c>
      <c r="D94" s="166" t="s">
        <v>200</v>
      </c>
      <c r="E94" s="170">
        <v>1</v>
      </c>
      <c r="F94" s="172"/>
      <c r="G94" s="173">
        <f t="shared" ref="G94:G99" si="35">ROUND(E94*F94,2)</f>
        <v>0</v>
      </c>
      <c r="H94" s="172"/>
      <c r="I94" s="173">
        <f t="shared" ref="I94:I99" si="36">ROUND(E94*H94,2)</f>
        <v>0</v>
      </c>
      <c r="J94" s="172"/>
      <c r="K94" s="173">
        <f t="shared" ref="K94:K99" si="37">ROUND(E94*J94,2)</f>
        <v>0</v>
      </c>
      <c r="L94" s="173">
        <v>15</v>
      </c>
      <c r="M94" s="173">
        <f t="shared" ref="M94:M99" si="38">G94*(1+L94/100)</f>
        <v>0</v>
      </c>
      <c r="N94" s="166">
        <v>0</v>
      </c>
      <c r="O94" s="166">
        <f t="shared" ref="O94:O99" si="39">ROUND(E94*N94,5)</f>
        <v>0</v>
      </c>
      <c r="P94" s="166">
        <v>0</v>
      </c>
      <c r="Q94" s="166">
        <f t="shared" ref="Q94:Q99" si="40">ROUND(E94*P94,5)</f>
        <v>0</v>
      </c>
      <c r="R94" s="166"/>
      <c r="S94" s="166"/>
      <c r="T94" s="167">
        <v>0</v>
      </c>
      <c r="U94" s="166">
        <f t="shared" ref="U94:U99" si="41">ROUND(E94*T94,2)</f>
        <v>0</v>
      </c>
      <c r="V94" s="156"/>
      <c r="W94" s="156"/>
      <c r="X94" s="156"/>
      <c r="Y94" s="156"/>
      <c r="Z94" s="156"/>
      <c r="AA94" s="156"/>
      <c r="AB94" s="156"/>
      <c r="AC94" s="156"/>
      <c r="AD94" s="156"/>
      <c r="AE94" s="156" t="s">
        <v>131</v>
      </c>
      <c r="AF94" s="156"/>
      <c r="AG94" s="156"/>
      <c r="AH94" s="156"/>
      <c r="AI94" s="156"/>
      <c r="AJ94" s="156"/>
      <c r="AK94" s="156"/>
      <c r="AL94" s="156"/>
      <c r="AM94" s="156"/>
      <c r="AN94" s="156"/>
      <c r="AO94" s="156"/>
      <c r="AP94" s="156"/>
      <c r="AQ94" s="156"/>
      <c r="AR94" s="156"/>
      <c r="AS94" s="156"/>
      <c r="AT94" s="156"/>
      <c r="AU94" s="156"/>
      <c r="AV94" s="156"/>
      <c r="AW94" s="156"/>
      <c r="AX94" s="156"/>
      <c r="AY94" s="156"/>
      <c r="AZ94" s="156"/>
      <c r="BA94" s="156"/>
      <c r="BB94" s="156"/>
      <c r="BC94" s="156"/>
      <c r="BD94" s="156"/>
      <c r="BE94" s="156"/>
      <c r="BF94" s="156"/>
      <c r="BG94" s="156"/>
      <c r="BH94" s="156"/>
    </row>
    <row r="95" spans="1:60" outlineLevel="1">
      <c r="A95" s="157">
        <v>70</v>
      </c>
      <c r="B95" s="164" t="s">
        <v>273</v>
      </c>
      <c r="C95" s="193" t="s">
        <v>274</v>
      </c>
      <c r="D95" s="166" t="s">
        <v>130</v>
      </c>
      <c r="E95" s="170">
        <v>1</v>
      </c>
      <c r="F95" s="172"/>
      <c r="G95" s="173">
        <f t="shared" si="35"/>
        <v>0</v>
      </c>
      <c r="H95" s="172"/>
      <c r="I95" s="173">
        <f t="shared" si="36"/>
        <v>0</v>
      </c>
      <c r="J95" s="172"/>
      <c r="K95" s="173">
        <f t="shared" si="37"/>
        <v>0</v>
      </c>
      <c r="L95" s="173">
        <v>15</v>
      </c>
      <c r="M95" s="173">
        <f t="shared" si="38"/>
        <v>0</v>
      </c>
      <c r="N95" s="166">
        <v>0</v>
      </c>
      <c r="O95" s="166">
        <f t="shared" si="39"/>
        <v>0</v>
      </c>
      <c r="P95" s="166">
        <v>0</v>
      </c>
      <c r="Q95" s="166">
        <f t="shared" si="40"/>
        <v>0</v>
      </c>
      <c r="R95" s="166"/>
      <c r="S95" s="166"/>
      <c r="T95" s="167">
        <v>0</v>
      </c>
      <c r="U95" s="166">
        <f t="shared" si="41"/>
        <v>0</v>
      </c>
      <c r="V95" s="156"/>
      <c r="W95" s="156"/>
      <c r="X95" s="156"/>
      <c r="Y95" s="156"/>
      <c r="Z95" s="156"/>
      <c r="AA95" s="156"/>
      <c r="AB95" s="156"/>
      <c r="AC95" s="156"/>
      <c r="AD95" s="156"/>
      <c r="AE95" s="156" t="s">
        <v>131</v>
      </c>
      <c r="AF95" s="156"/>
      <c r="AG95" s="156"/>
      <c r="AH95" s="156"/>
      <c r="AI95" s="156"/>
      <c r="AJ95" s="156"/>
      <c r="AK95" s="156"/>
      <c r="AL95" s="156"/>
      <c r="AM95" s="156"/>
      <c r="AN95" s="156"/>
      <c r="AO95" s="156"/>
      <c r="AP95" s="156"/>
      <c r="AQ95" s="156"/>
      <c r="AR95" s="156"/>
      <c r="AS95" s="156"/>
      <c r="AT95" s="156"/>
      <c r="AU95" s="156"/>
      <c r="AV95" s="156"/>
      <c r="AW95" s="156"/>
      <c r="AX95" s="156"/>
      <c r="AY95" s="156"/>
      <c r="AZ95" s="156"/>
      <c r="BA95" s="156"/>
      <c r="BB95" s="156"/>
      <c r="BC95" s="156"/>
      <c r="BD95" s="156"/>
      <c r="BE95" s="156"/>
      <c r="BF95" s="156"/>
      <c r="BG95" s="156"/>
      <c r="BH95" s="156"/>
    </row>
    <row r="96" spans="1:60" outlineLevel="1">
      <c r="A96" s="157">
        <v>71</v>
      </c>
      <c r="B96" s="164" t="s">
        <v>275</v>
      </c>
      <c r="C96" s="193" t="s">
        <v>276</v>
      </c>
      <c r="D96" s="166" t="s">
        <v>130</v>
      </c>
      <c r="E96" s="170">
        <v>1</v>
      </c>
      <c r="F96" s="172"/>
      <c r="G96" s="173">
        <f t="shared" si="35"/>
        <v>0</v>
      </c>
      <c r="H96" s="172"/>
      <c r="I96" s="173">
        <f t="shared" si="36"/>
        <v>0</v>
      </c>
      <c r="J96" s="172"/>
      <c r="K96" s="173">
        <f t="shared" si="37"/>
        <v>0</v>
      </c>
      <c r="L96" s="173">
        <v>15</v>
      </c>
      <c r="M96" s="173">
        <f t="shared" si="38"/>
        <v>0</v>
      </c>
      <c r="N96" s="166">
        <v>0</v>
      </c>
      <c r="O96" s="166">
        <f t="shared" si="39"/>
        <v>0</v>
      </c>
      <c r="P96" s="166">
        <v>0</v>
      </c>
      <c r="Q96" s="166">
        <f t="shared" si="40"/>
        <v>0</v>
      </c>
      <c r="R96" s="166"/>
      <c r="S96" s="166"/>
      <c r="T96" s="167">
        <v>0</v>
      </c>
      <c r="U96" s="166">
        <f t="shared" si="41"/>
        <v>0</v>
      </c>
      <c r="V96" s="156"/>
      <c r="W96" s="156"/>
      <c r="X96" s="156"/>
      <c r="Y96" s="156"/>
      <c r="Z96" s="156"/>
      <c r="AA96" s="156"/>
      <c r="AB96" s="156"/>
      <c r="AC96" s="156"/>
      <c r="AD96" s="156"/>
      <c r="AE96" s="156" t="s">
        <v>131</v>
      </c>
      <c r="AF96" s="156"/>
      <c r="AG96" s="156"/>
      <c r="AH96" s="156"/>
      <c r="AI96" s="156"/>
      <c r="AJ96" s="156"/>
      <c r="AK96" s="156"/>
      <c r="AL96" s="156"/>
      <c r="AM96" s="156"/>
      <c r="AN96" s="156"/>
      <c r="AO96" s="156"/>
      <c r="AP96" s="156"/>
      <c r="AQ96" s="156"/>
      <c r="AR96" s="156"/>
      <c r="AS96" s="156"/>
      <c r="AT96" s="156"/>
      <c r="AU96" s="156"/>
      <c r="AV96" s="156"/>
      <c r="AW96" s="156"/>
      <c r="AX96" s="156"/>
      <c r="AY96" s="156"/>
      <c r="AZ96" s="156"/>
      <c r="BA96" s="156"/>
      <c r="BB96" s="156"/>
      <c r="BC96" s="156"/>
      <c r="BD96" s="156"/>
      <c r="BE96" s="156"/>
      <c r="BF96" s="156"/>
      <c r="BG96" s="156"/>
      <c r="BH96" s="156"/>
    </row>
    <row r="97" spans="1:60" outlineLevel="1">
      <c r="A97" s="157">
        <v>72</v>
      </c>
      <c r="B97" s="164" t="s">
        <v>277</v>
      </c>
      <c r="C97" s="193" t="s">
        <v>278</v>
      </c>
      <c r="D97" s="166" t="s">
        <v>279</v>
      </c>
      <c r="E97" s="170">
        <v>8</v>
      </c>
      <c r="F97" s="172"/>
      <c r="G97" s="173">
        <f t="shared" si="35"/>
        <v>0</v>
      </c>
      <c r="H97" s="172"/>
      <c r="I97" s="173">
        <f t="shared" si="36"/>
        <v>0</v>
      </c>
      <c r="J97" s="172"/>
      <c r="K97" s="173">
        <f t="shared" si="37"/>
        <v>0</v>
      </c>
      <c r="L97" s="173">
        <v>15</v>
      </c>
      <c r="M97" s="173">
        <f t="shared" si="38"/>
        <v>0</v>
      </c>
      <c r="N97" s="166">
        <v>0</v>
      </c>
      <c r="O97" s="166">
        <f t="shared" si="39"/>
        <v>0</v>
      </c>
      <c r="P97" s="166">
        <v>0</v>
      </c>
      <c r="Q97" s="166">
        <f t="shared" si="40"/>
        <v>0</v>
      </c>
      <c r="R97" s="166"/>
      <c r="S97" s="166"/>
      <c r="T97" s="167">
        <v>350</v>
      </c>
      <c r="U97" s="166">
        <f t="shared" si="41"/>
        <v>2800</v>
      </c>
      <c r="V97" s="156"/>
      <c r="W97" s="156"/>
      <c r="X97" s="156"/>
      <c r="Y97" s="156"/>
      <c r="Z97" s="156"/>
      <c r="AA97" s="156"/>
      <c r="AB97" s="156"/>
      <c r="AC97" s="156"/>
      <c r="AD97" s="156"/>
      <c r="AE97" s="156" t="s">
        <v>131</v>
      </c>
      <c r="AF97" s="156"/>
      <c r="AG97" s="156"/>
      <c r="AH97" s="156"/>
      <c r="AI97" s="156"/>
      <c r="AJ97" s="156"/>
      <c r="AK97" s="156"/>
      <c r="AL97" s="156"/>
      <c r="AM97" s="156"/>
      <c r="AN97" s="156"/>
      <c r="AO97" s="156"/>
      <c r="AP97" s="156"/>
      <c r="AQ97" s="156"/>
      <c r="AR97" s="156"/>
      <c r="AS97" s="156"/>
      <c r="AT97" s="156"/>
      <c r="AU97" s="156"/>
      <c r="AV97" s="156"/>
      <c r="AW97" s="156"/>
      <c r="AX97" s="156"/>
      <c r="AY97" s="156"/>
      <c r="AZ97" s="156"/>
      <c r="BA97" s="156"/>
      <c r="BB97" s="156"/>
      <c r="BC97" s="156"/>
      <c r="BD97" s="156"/>
      <c r="BE97" s="156"/>
      <c r="BF97" s="156"/>
      <c r="BG97" s="156"/>
      <c r="BH97" s="156"/>
    </row>
    <row r="98" spans="1:60" outlineLevel="1">
      <c r="A98" s="157">
        <v>73</v>
      </c>
      <c r="B98" s="164" t="s">
        <v>280</v>
      </c>
      <c r="C98" s="193" t="s">
        <v>281</v>
      </c>
      <c r="D98" s="166" t="s">
        <v>130</v>
      </c>
      <c r="E98" s="170">
        <v>1</v>
      </c>
      <c r="F98" s="172"/>
      <c r="G98" s="173">
        <f t="shared" si="35"/>
        <v>0</v>
      </c>
      <c r="H98" s="172"/>
      <c r="I98" s="173">
        <f t="shared" si="36"/>
        <v>0</v>
      </c>
      <c r="J98" s="172"/>
      <c r="K98" s="173">
        <f t="shared" si="37"/>
        <v>0</v>
      </c>
      <c r="L98" s="173">
        <v>15</v>
      </c>
      <c r="M98" s="173">
        <f t="shared" si="38"/>
        <v>0</v>
      </c>
      <c r="N98" s="166">
        <v>0</v>
      </c>
      <c r="O98" s="166">
        <f t="shared" si="39"/>
        <v>0</v>
      </c>
      <c r="P98" s="166">
        <v>0</v>
      </c>
      <c r="Q98" s="166">
        <f t="shared" si="40"/>
        <v>0</v>
      </c>
      <c r="R98" s="166"/>
      <c r="S98" s="166"/>
      <c r="T98" s="167">
        <v>0</v>
      </c>
      <c r="U98" s="166">
        <f t="shared" si="41"/>
        <v>0</v>
      </c>
      <c r="V98" s="156"/>
      <c r="W98" s="156"/>
      <c r="X98" s="156"/>
      <c r="Y98" s="156"/>
      <c r="Z98" s="156"/>
      <c r="AA98" s="156"/>
      <c r="AB98" s="156"/>
      <c r="AC98" s="156"/>
      <c r="AD98" s="156"/>
      <c r="AE98" s="156" t="s">
        <v>131</v>
      </c>
      <c r="AF98" s="156"/>
      <c r="AG98" s="156"/>
      <c r="AH98" s="156"/>
      <c r="AI98" s="156"/>
      <c r="AJ98" s="156"/>
      <c r="AK98" s="156"/>
      <c r="AL98" s="156"/>
      <c r="AM98" s="156"/>
      <c r="AN98" s="156"/>
      <c r="AO98" s="156"/>
      <c r="AP98" s="156"/>
      <c r="AQ98" s="156"/>
      <c r="AR98" s="156"/>
      <c r="AS98" s="156"/>
      <c r="AT98" s="156"/>
      <c r="AU98" s="156"/>
      <c r="AV98" s="156"/>
      <c r="AW98" s="156"/>
      <c r="AX98" s="156"/>
      <c r="AY98" s="156"/>
      <c r="AZ98" s="156"/>
      <c r="BA98" s="156"/>
      <c r="BB98" s="156"/>
      <c r="BC98" s="156"/>
      <c r="BD98" s="156"/>
      <c r="BE98" s="156"/>
      <c r="BF98" s="156"/>
      <c r="BG98" s="156"/>
      <c r="BH98" s="156"/>
    </row>
    <row r="99" spans="1:60" outlineLevel="1">
      <c r="A99" s="157">
        <v>74</v>
      </c>
      <c r="B99" s="164" t="s">
        <v>282</v>
      </c>
      <c r="C99" s="193" t="s">
        <v>283</v>
      </c>
      <c r="D99" s="166" t="s">
        <v>130</v>
      </c>
      <c r="E99" s="170">
        <v>1</v>
      </c>
      <c r="F99" s="172"/>
      <c r="G99" s="173">
        <f t="shared" si="35"/>
        <v>0</v>
      </c>
      <c r="H99" s="172"/>
      <c r="I99" s="173">
        <f t="shared" si="36"/>
        <v>0</v>
      </c>
      <c r="J99" s="172"/>
      <c r="K99" s="173">
        <f t="shared" si="37"/>
        <v>0</v>
      </c>
      <c r="L99" s="173">
        <v>15</v>
      </c>
      <c r="M99" s="173">
        <f t="shared" si="38"/>
        <v>0</v>
      </c>
      <c r="N99" s="166">
        <v>0</v>
      </c>
      <c r="O99" s="166">
        <f t="shared" si="39"/>
        <v>0</v>
      </c>
      <c r="P99" s="166">
        <v>0</v>
      </c>
      <c r="Q99" s="166">
        <f t="shared" si="40"/>
        <v>0</v>
      </c>
      <c r="R99" s="166"/>
      <c r="S99" s="166"/>
      <c r="T99" s="167">
        <v>0</v>
      </c>
      <c r="U99" s="166">
        <f t="shared" si="41"/>
        <v>0</v>
      </c>
      <c r="V99" s="156"/>
      <c r="W99" s="156"/>
      <c r="X99" s="156"/>
      <c r="Y99" s="156"/>
      <c r="Z99" s="156"/>
      <c r="AA99" s="156"/>
      <c r="AB99" s="156"/>
      <c r="AC99" s="156"/>
      <c r="AD99" s="156"/>
      <c r="AE99" s="156" t="s">
        <v>131</v>
      </c>
      <c r="AF99" s="156"/>
      <c r="AG99" s="156"/>
      <c r="AH99" s="156"/>
      <c r="AI99" s="156"/>
      <c r="AJ99" s="156"/>
      <c r="AK99" s="156"/>
      <c r="AL99" s="156"/>
      <c r="AM99" s="156"/>
      <c r="AN99" s="156"/>
      <c r="AO99" s="156"/>
      <c r="AP99" s="156"/>
      <c r="AQ99" s="156"/>
      <c r="AR99" s="156"/>
      <c r="AS99" s="156"/>
      <c r="AT99" s="156"/>
      <c r="AU99" s="156"/>
      <c r="AV99" s="156"/>
      <c r="AW99" s="156"/>
      <c r="AX99" s="156"/>
      <c r="AY99" s="156"/>
      <c r="AZ99" s="156"/>
      <c r="BA99" s="156"/>
      <c r="BB99" s="156"/>
      <c r="BC99" s="156"/>
      <c r="BD99" s="156"/>
      <c r="BE99" s="156"/>
      <c r="BF99" s="156"/>
      <c r="BG99" s="156"/>
      <c r="BH99" s="156"/>
    </row>
    <row r="100" spans="1:60">
      <c r="A100" s="158" t="s">
        <v>122</v>
      </c>
      <c r="B100" s="165" t="s">
        <v>92</v>
      </c>
      <c r="C100" s="194" t="s">
        <v>26</v>
      </c>
      <c r="D100" s="168"/>
      <c r="E100" s="171"/>
      <c r="F100" s="174"/>
      <c r="G100" s="174">
        <f>SUMIF(AE101:AE104,"&lt;&gt;NOR",G101:G104)</f>
        <v>0</v>
      </c>
      <c r="H100" s="174"/>
      <c r="I100" s="174">
        <f>SUM(I101:I104)</f>
        <v>0</v>
      </c>
      <c r="J100" s="174"/>
      <c r="K100" s="174">
        <f>SUM(K101:K104)</f>
        <v>0</v>
      </c>
      <c r="L100" s="174"/>
      <c r="M100" s="174">
        <f>SUM(M101:M104)</f>
        <v>0</v>
      </c>
      <c r="N100" s="168"/>
      <c r="O100" s="168">
        <f>SUM(O101:O104)</f>
        <v>0</v>
      </c>
      <c r="P100" s="168"/>
      <c r="Q100" s="168">
        <f>SUM(Q101:Q104)</f>
        <v>0</v>
      </c>
      <c r="R100" s="168"/>
      <c r="S100" s="168"/>
      <c r="T100" s="169"/>
      <c r="U100" s="168">
        <f>SUM(U101:U104)</f>
        <v>0</v>
      </c>
      <c r="AE100" t="s">
        <v>123</v>
      </c>
    </row>
    <row r="101" spans="1:60" outlineLevel="1">
      <c r="A101" s="157">
        <v>75</v>
      </c>
      <c r="B101" s="164" t="s">
        <v>284</v>
      </c>
      <c r="C101" s="193" t="s">
        <v>285</v>
      </c>
      <c r="D101" s="166" t="s">
        <v>200</v>
      </c>
      <c r="E101" s="170">
        <v>1</v>
      </c>
      <c r="F101" s="172"/>
      <c r="G101" s="173">
        <f>ROUND(E101*F101,2)</f>
        <v>0</v>
      </c>
      <c r="H101" s="172"/>
      <c r="I101" s="173">
        <f>ROUND(E101*H101,2)</f>
        <v>0</v>
      </c>
      <c r="J101" s="172"/>
      <c r="K101" s="173">
        <f>ROUND(E101*J101,2)</f>
        <v>0</v>
      </c>
      <c r="L101" s="173">
        <v>15</v>
      </c>
      <c r="M101" s="173">
        <f>G101*(1+L101/100)</f>
        <v>0</v>
      </c>
      <c r="N101" s="166">
        <v>0</v>
      </c>
      <c r="O101" s="166">
        <f>ROUND(E101*N101,5)</f>
        <v>0</v>
      </c>
      <c r="P101" s="166">
        <v>0</v>
      </c>
      <c r="Q101" s="166">
        <f>ROUND(E101*P101,5)</f>
        <v>0</v>
      </c>
      <c r="R101" s="166"/>
      <c r="S101" s="166"/>
      <c r="T101" s="167">
        <v>0</v>
      </c>
      <c r="U101" s="166">
        <f>ROUND(E101*T101,2)</f>
        <v>0</v>
      </c>
      <c r="V101" s="156"/>
      <c r="W101" s="156"/>
      <c r="X101" s="156"/>
      <c r="Y101" s="156"/>
      <c r="Z101" s="156"/>
      <c r="AA101" s="156"/>
      <c r="AB101" s="156"/>
      <c r="AC101" s="156"/>
      <c r="AD101" s="156"/>
      <c r="AE101" s="156" t="s">
        <v>131</v>
      </c>
      <c r="AF101" s="156"/>
      <c r="AG101" s="156"/>
      <c r="AH101" s="156"/>
      <c r="AI101" s="156"/>
      <c r="AJ101" s="156"/>
      <c r="AK101" s="156"/>
      <c r="AL101" s="156"/>
      <c r="AM101" s="156"/>
      <c r="AN101" s="156"/>
      <c r="AO101" s="156"/>
      <c r="AP101" s="156"/>
      <c r="AQ101" s="156"/>
      <c r="AR101" s="156"/>
      <c r="AS101" s="156"/>
      <c r="AT101" s="156"/>
      <c r="AU101" s="156"/>
      <c r="AV101" s="156"/>
      <c r="AW101" s="156"/>
      <c r="AX101" s="156"/>
      <c r="AY101" s="156"/>
      <c r="AZ101" s="156"/>
      <c r="BA101" s="156"/>
      <c r="BB101" s="156"/>
      <c r="BC101" s="156"/>
      <c r="BD101" s="156"/>
      <c r="BE101" s="156"/>
      <c r="BF101" s="156"/>
      <c r="BG101" s="156"/>
      <c r="BH101" s="156"/>
    </row>
    <row r="102" spans="1:60" outlineLevel="1">
      <c r="A102" s="157"/>
      <c r="B102" s="164"/>
      <c r="C102" s="250" t="s">
        <v>286</v>
      </c>
      <c r="D102" s="251"/>
      <c r="E102" s="252"/>
      <c r="F102" s="253"/>
      <c r="G102" s="254"/>
      <c r="H102" s="173"/>
      <c r="I102" s="173"/>
      <c r="J102" s="173"/>
      <c r="K102" s="173"/>
      <c r="L102" s="173"/>
      <c r="M102" s="173"/>
      <c r="N102" s="166"/>
      <c r="O102" s="166"/>
      <c r="P102" s="166"/>
      <c r="Q102" s="166"/>
      <c r="R102" s="166"/>
      <c r="S102" s="166"/>
      <c r="T102" s="167"/>
      <c r="U102" s="166"/>
      <c r="V102" s="156"/>
      <c r="W102" s="156"/>
      <c r="X102" s="156"/>
      <c r="Y102" s="156"/>
      <c r="Z102" s="156"/>
      <c r="AA102" s="156"/>
      <c r="AB102" s="156"/>
      <c r="AC102" s="156"/>
      <c r="AD102" s="156"/>
      <c r="AE102" s="156" t="s">
        <v>270</v>
      </c>
      <c r="AF102" s="156"/>
      <c r="AG102" s="156"/>
      <c r="AH102" s="156"/>
      <c r="AI102" s="156"/>
      <c r="AJ102" s="156"/>
      <c r="AK102" s="156"/>
      <c r="AL102" s="156"/>
      <c r="AM102" s="156"/>
      <c r="AN102" s="156"/>
      <c r="AO102" s="156"/>
      <c r="AP102" s="156"/>
      <c r="AQ102" s="156"/>
      <c r="AR102" s="156"/>
      <c r="AS102" s="156"/>
      <c r="AT102" s="156"/>
      <c r="AU102" s="156"/>
      <c r="AV102" s="156"/>
      <c r="AW102" s="156"/>
      <c r="AX102" s="156"/>
      <c r="AY102" s="156"/>
      <c r="AZ102" s="156"/>
      <c r="BA102" s="159" t="str">
        <f>C102</f>
        <v>Veškeré náklady spojené s vybudováním, provozem a odstraněním zařízení staveniště</v>
      </c>
      <c r="BB102" s="156"/>
      <c r="BC102" s="156"/>
      <c r="BD102" s="156"/>
      <c r="BE102" s="156"/>
      <c r="BF102" s="156"/>
      <c r="BG102" s="156"/>
      <c r="BH102" s="156"/>
    </row>
    <row r="103" spans="1:60" outlineLevel="1">
      <c r="A103" s="157">
        <v>76</v>
      </c>
      <c r="B103" s="164" t="s">
        <v>287</v>
      </c>
      <c r="C103" s="193" t="s">
        <v>288</v>
      </c>
      <c r="D103" s="166" t="s">
        <v>200</v>
      </c>
      <c r="E103" s="170">
        <v>1</v>
      </c>
      <c r="F103" s="172"/>
      <c r="G103" s="173">
        <f>ROUND(E103*F103,2)</f>
        <v>0</v>
      </c>
      <c r="H103" s="172"/>
      <c r="I103" s="173">
        <f>ROUND(E103*H103,2)</f>
        <v>0</v>
      </c>
      <c r="J103" s="172"/>
      <c r="K103" s="173">
        <f>ROUND(E103*J103,2)</f>
        <v>0</v>
      </c>
      <c r="L103" s="173">
        <v>15</v>
      </c>
      <c r="M103" s="173">
        <f>G103*(1+L103/100)</f>
        <v>0</v>
      </c>
      <c r="N103" s="166">
        <v>0</v>
      </c>
      <c r="O103" s="166">
        <f>ROUND(E103*N103,5)</f>
        <v>0</v>
      </c>
      <c r="P103" s="166">
        <v>0</v>
      </c>
      <c r="Q103" s="166">
        <f>ROUND(E103*P103,5)</f>
        <v>0</v>
      </c>
      <c r="R103" s="166"/>
      <c r="S103" s="166"/>
      <c r="T103" s="167">
        <v>0</v>
      </c>
      <c r="U103" s="166">
        <f>ROUND(E103*T103,2)</f>
        <v>0</v>
      </c>
      <c r="V103" s="156"/>
      <c r="W103" s="156"/>
      <c r="X103" s="156"/>
      <c r="Y103" s="156"/>
      <c r="Z103" s="156"/>
      <c r="AA103" s="156"/>
      <c r="AB103" s="156"/>
      <c r="AC103" s="156"/>
      <c r="AD103" s="156"/>
      <c r="AE103" s="156" t="s">
        <v>131</v>
      </c>
      <c r="AF103" s="156"/>
      <c r="AG103" s="156"/>
      <c r="AH103" s="156"/>
      <c r="AI103" s="156"/>
      <c r="AJ103" s="156"/>
      <c r="AK103" s="156"/>
      <c r="AL103" s="156"/>
      <c r="AM103" s="156"/>
      <c r="AN103" s="156"/>
      <c r="AO103" s="156"/>
      <c r="AP103" s="156"/>
      <c r="AQ103" s="156"/>
      <c r="AR103" s="156"/>
      <c r="AS103" s="156"/>
      <c r="AT103" s="156"/>
      <c r="AU103" s="156"/>
      <c r="AV103" s="156"/>
      <c r="AW103" s="156"/>
      <c r="AX103" s="156"/>
      <c r="AY103" s="156"/>
      <c r="AZ103" s="156"/>
      <c r="BA103" s="156"/>
      <c r="BB103" s="156"/>
      <c r="BC103" s="156"/>
      <c r="BD103" s="156"/>
      <c r="BE103" s="156"/>
      <c r="BF103" s="156"/>
      <c r="BG103" s="156"/>
      <c r="BH103" s="156"/>
    </row>
    <row r="104" spans="1:60" outlineLevel="1">
      <c r="A104" s="157"/>
      <c r="B104" s="164"/>
      <c r="C104" s="250" t="s">
        <v>289</v>
      </c>
      <c r="D104" s="251"/>
      <c r="E104" s="252"/>
      <c r="F104" s="253"/>
      <c r="G104" s="254"/>
      <c r="H104" s="173"/>
      <c r="I104" s="173"/>
      <c r="J104" s="173"/>
      <c r="K104" s="173"/>
      <c r="L104" s="173"/>
      <c r="M104" s="173"/>
      <c r="N104" s="166"/>
      <c r="O104" s="166"/>
      <c r="P104" s="166"/>
      <c r="Q104" s="166"/>
      <c r="R104" s="166"/>
      <c r="S104" s="166"/>
      <c r="T104" s="167"/>
      <c r="U104" s="166"/>
      <c r="V104" s="156"/>
      <c r="W104" s="156"/>
      <c r="X104" s="156"/>
      <c r="Y104" s="156"/>
      <c r="Z104" s="156"/>
      <c r="AA104" s="156"/>
      <c r="AB104" s="156"/>
      <c r="AC104" s="156"/>
      <c r="AD104" s="156"/>
      <c r="AE104" s="156" t="s">
        <v>270</v>
      </c>
      <c r="AF104" s="156"/>
      <c r="AG104" s="156"/>
      <c r="AH104" s="156"/>
      <c r="AI104" s="156"/>
      <c r="AJ104" s="156"/>
      <c r="AK104" s="156"/>
      <c r="AL104" s="156"/>
      <c r="AM104" s="156"/>
      <c r="AN104" s="156"/>
      <c r="AO104" s="156"/>
      <c r="AP104" s="156"/>
      <c r="AQ104" s="156"/>
      <c r="AR104" s="156"/>
      <c r="AS104" s="156"/>
      <c r="AT104" s="156"/>
      <c r="AU104" s="156"/>
      <c r="AV104" s="156"/>
      <c r="AW104" s="156"/>
      <c r="AX104" s="156"/>
      <c r="AY104" s="156"/>
      <c r="AZ104" s="156"/>
      <c r="BA104" s="159" t="str">
        <f>C104</f>
        <v>Koordinace stavebních a technologických dodávek</v>
      </c>
      <c r="BB104" s="156"/>
      <c r="BC104" s="156"/>
      <c r="BD104" s="156"/>
      <c r="BE104" s="156"/>
      <c r="BF104" s="156"/>
      <c r="BG104" s="156"/>
      <c r="BH104" s="156"/>
    </row>
    <row r="105" spans="1:60">
      <c r="A105" s="158" t="s">
        <v>122</v>
      </c>
      <c r="B105" s="165" t="s">
        <v>93</v>
      </c>
      <c r="C105" s="194" t="s">
        <v>94</v>
      </c>
      <c r="D105" s="168"/>
      <c r="E105" s="171"/>
      <c r="F105" s="174"/>
      <c r="G105" s="174">
        <f>SUMIF(AE106:AE107,"&lt;&gt;NOR",G106:G107)</f>
        <v>0</v>
      </c>
      <c r="H105" s="174"/>
      <c r="I105" s="174">
        <f>SUM(I106:I107)</f>
        <v>0</v>
      </c>
      <c r="J105" s="174"/>
      <c r="K105" s="174">
        <f>SUM(K106:K107)</f>
        <v>0</v>
      </c>
      <c r="L105" s="174"/>
      <c r="M105" s="174">
        <f>SUM(M106:M107)</f>
        <v>0</v>
      </c>
      <c r="N105" s="168"/>
      <c r="O105" s="168">
        <f>SUM(O106:O107)</f>
        <v>8.0000000000000007E-5</v>
      </c>
      <c r="P105" s="168"/>
      <c r="Q105" s="168">
        <f>SUM(Q106:Q107)</f>
        <v>0</v>
      </c>
      <c r="R105" s="168"/>
      <c r="S105" s="168"/>
      <c r="T105" s="169"/>
      <c r="U105" s="168">
        <f>SUM(U106:U107)</f>
        <v>7.0000000000000007E-2</v>
      </c>
      <c r="AE105" t="s">
        <v>123</v>
      </c>
    </row>
    <row r="106" spans="1:60" outlineLevel="1">
      <c r="A106" s="157">
        <v>77</v>
      </c>
      <c r="B106" s="164" t="s">
        <v>290</v>
      </c>
      <c r="C106" s="193" t="s">
        <v>291</v>
      </c>
      <c r="D106" s="166" t="s">
        <v>279</v>
      </c>
      <c r="E106" s="170">
        <v>1.5</v>
      </c>
      <c r="F106" s="172"/>
      <c r="G106" s="173">
        <f>ROUND(E106*F106,2)</f>
        <v>0</v>
      </c>
      <c r="H106" s="172"/>
      <c r="I106" s="173">
        <f>ROUND(E106*H106,2)</f>
        <v>0</v>
      </c>
      <c r="J106" s="172"/>
      <c r="K106" s="173">
        <f>ROUND(E106*J106,2)</f>
        <v>0</v>
      </c>
      <c r="L106" s="173">
        <v>15</v>
      </c>
      <c r="M106" s="173">
        <f>G106*(1+L106/100)</f>
        <v>0</v>
      </c>
      <c r="N106" s="166">
        <v>3.0000000000000001E-5</v>
      </c>
      <c r="O106" s="166">
        <f>ROUND(E106*N106,5)</f>
        <v>5.0000000000000002E-5</v>
      </c>
      <c r="P106" s="166">
        <v>0</v>
      </c>
      <c r="Q106" s="166">
        <f>ROUND(E106*P106,5)</f>
        <v>0</v>
      </c>
      <c r="R106" s="166"/>
      <c r="S106" s="166"/>
      <c r="T106" s="167">
        <v>2.9000000000000001E-2</v>
      </c>
      <c r="U106" s="166">
        <f>ROUND(E106*T106,2)</f>
        <v>0.04</v>
      </c>
      <c r="V106" s="156"/>
      <c r="W106" s="156"/>
      <c r="X106" s="156"/>
      <c r="Y106" s="156"/>
      <c r="Z106" s="156"/>
      <c r="AA106" s="156"/>
      <c r="AB106" s="156"/>
      <c r="AC106" s="156"/>
      <c r="AD106" s="156"/>
      <c r="AE106" s="156" t="s">
        <v>131</v>
      </c>
      <c r="AF106" s="156"/>
      <c r="AG106" s="156"/>
      <c r="AH106" s="156"/>
      <c r="AI106" s="156"/>
      <c r="AJ106" s="156"/>
      <c r="AK106" s="156"/>
      <c r="AL106" s="156"/>
      <c r="AM106" s="156"/>
      <c r="AN106" s="156"/>
      <c r="AO106" s="156"/>
      <c r="AP106" s="156"/>
      <c r="AQ106" s="156"/>
      <c r="AR106" s="156"/>
      <c r="AS106" s="156"/>
      <c r="AT106" s="156"/>
      <c r="AU106" s="156"/>
      <c r="AV106" s="156"/>
      <c r="AW106" s="156"/>
      <c r="AX106" s="156"/>
      <c r="AY106" s="156"/>
      <c r="AZ106" s="156"/>
      <c r="BA106" s="156"/>
      <c r="BB106" s="156"/>
      <c r="BC106" s="156"/>
      <c r="BD106" s="156"/>
      <c r="BE106" s="156"/>
      <c r="BF106" s="156"/>
      <c r="BG106" s="156"/>
      <c r="BH106" s="156"/>
    </row>
    <row r="107" spans="1:60" outlineLevel="1">
      <c r="A107" s="157">
        <v>78</v>
      </c>
      <c r="B107" s="164" t="s">
        <v>292</v>
      </c>
      <c r="C107" s="193" t="s">
        <v>293</v>
      </c>
      <c r="D107" s="166" t="s">
        <v>294</v>
      </c>
      <c r="E107" s="170">
        <v>1</v>
      </c>
      <c r="F107" s="172"/>
      <c r="G107" s="173">
        <f>ROUND(E107*F107,2)</f>
        <v>0</v>
      </c>
      <c r="H107" s="172"/>
      <c r="I107" s="173">
        <f>ROUND(E107*H107,2)</f>
        <v>0</v>
      </c>
      <c r="J107" s="172"/>
      <c r="K107" s="173">
        <f>ROUND(E107*J107,2)</f>
        <v>0</v>
      </c>
      <c r="L107" s="173">
        <v>15</v>
      </c>
      <c r="M107" s="173">
        <f>G107*(1+L107/100)</f>
        <v>0</v>
      </c>
      <c r="N107" s="166">
        <v>3.0000000000000001E-5</v>
      </c>
      <c r="O107" s="166">
        <f>ROUND(E107*N107,5)</f>
        <v>3.0000000000000001E-5</v>
      </c>
      <c r="P107" s="166">
        <v>0</v>
      </c>
      <c r="Q107" s="166">
        <f>ROUND(E107*P107,5)</f>
        <v>0</v>
      </c>
      <c r="R107" s="166"/>
      <c r="S107" s="166"/>
      <c r="T107" s="167">
        <v>2.9000000000000001E-2</v>
      </c>
      <c r="U107" s="166">
        <f>ROUND(E107*T107,2)</f>
        <v>0.03</v>
      </c>
      <c r="V107" s="156"/>
      <c r="W107" s="156"/>
      <c r="X107" s="156"/>
      <c r="Y107" s="156"/>
      <c r="Z107" s="156"/>
      <c r="AA107" s="156"/>
      <c r="AB107" s="156"/>
      <c r="AC107" s="156"/>
      <c r="AD107" s="156"/>
      <c r="AE107" s="156" t="s">
        <v>131</v>
      </c>
      <c r="AF107" s="156"/>
      <c r="AG107" s="156"/>
      <c r="AH107" s="156"/>
      <c r="AI107" s="156"/>
      <c r="AJ107" s="156"/>
      <c r="AK107" s="156"/>
      <c r="AL107" s="156"/>
      <c r="AM107" s="156"/>
      <c r="AN107" s="156"/>
      <c r="AO107" s="156"/>
      <c r="AP107" s="156"/>
      <c r="AQ107" s="156"/>
      <c r="AR107" s="156"/>
      <c r="AS107" s="156"/>
      <c r="AT107" s="156"/>
      <c r="AU107" s="156"/>
      <c r="AV107" s="156"/>
      <c r="AW107" s="156"/>
      <c r="AX107" s="156"/>
      <c r="AY107" s="156"/>
      <c r="AZ107" s="156"/>
      <c r="BA107" s="156"/>
      <c r="BB107" s="156"/>
      <c r="BC107" s="156"/>
      <c r="BD107" s="156"/>
      <c r="BE107" s="156"/>
      <c r="BF107" s="156"/>
      <c r="BG107" s="156"/>
      <c r="BH107" s="156"/>
    </row>
    <row r="108" spans="1:60">
      <c r="A108" s="158" t="s">
        <v>122</v>
      </c>
      <c r="B108" s="165" t="s">
        <v>95</v>
      </c>
      <c r="C108" s="194" t="s">
        <v>96</v>
      </c>
      <c r="D108" s="168"/>
      <c r="E108" s="171"/>
      <c r="F108" s="174"/>
      <c r="G108" s="174">
        <f>SUMIF(AE109:AE112,"&lt;&gt;NOR",G109:G112)</f>
        <v>0</v>
      </c>
      <c r="H108" s="174"/>
      <c r="I108" s="174">
        <f>SUM(I109:I112)</f>
        <v>0</v>
      </c>
      <c r="J108" s="174"/>
      <c r="K108" s="174">
        <f>SUM(K109:K112)</f>
        <v>0</v>
      </c>
      <c r="L108" s="174"/>
      <c r="M108" s="174">
        <f>SUM(M109:M112)</f>
        <v>0</v>
      </c>
      <c r="N108" s="168"/>
      <c r="O108" s="168">
        <f>SUM(O109:O112)</f>
        <v>0</v>
      </c>
      <c r="P108" s="168"/>
      <c r="Q108" s="168">
        <f>SUM(Q109:Q112)</f>
        <v>0</v>
      </c>
      <c r="R108" s="168"/>
      <c r="S108" s="168"/>
      <c r="T108" s="169"/>
      <c r="U108" s="168">
        <f>SUM(U109:U112)</f>
        <v>3</v>
      </c>
      <c r="AE108" t="s">
        <v>123</v>
      </c>
    </row>
    <row r="109" spans="1:60" outlineLevel="1">
      <c r="A109" s="157">
        <v>79</v>
      </c>
      <c r="B109" s="164" t="s">
        <v>295</v>
      </c>
      <c r="C109" s="193" t="s">
        <v>296</v>
      </c>
      <c r="D109" s="166" t="s">
        <v>297</v>
      </c>
      <c r="E109" s="170">
        <v>4</v>
      </c>
      <c r="F109" s="172"/>
      <c r="G109" s="173">
        <f>ROUND(E109*F109,2)</f>
        <v>0</v>
      </c>
      <c r="H109" s="172"/>
      <c r="I109" s="173">
        <f>ROUND(E109*H109,2)</f>
        <v>0</v>
      </c>
      <c r="J109" s="172"/>
      <c r="K109" s="173">
        <f>ROUND(E109*J109,2)</f>
        <v>0</v>
      </c>
      <c r="L109" s="173">
        <v>15</v>
      </c>
      <c r="M109" s="173">
        <f>G109*(1+L109/100)</f>
        <v>0</v>
      </c>
      <c r="N109" s="166">
        <v>0</v>
      </c>
      <c r="O109" s="166">
        <f>ROUND(E109*N109,5)</f>
        <v>0</v>
      </c>
      <c r="P109" s="166">
        <v>0</v>
      </c>
      <c r="Q109" s="166">
        <f>ROUND(E109*P109,5)</f>
        <v>0</v>
      </c>
      <c r="R109" s="166"/>
      <c r="S109" s="166"/>
      <c r="T109" s="167">
        <v>0</v>
      </c>
      <c r="U109" s="166">
        <f>ROUND(E109*T109,2)</f>
        <v>0</v>
      </c>
      <c r="V109" s="156"/>
      <c r="W109" s="156"/>
      <c r="X109" s="156"/>
      <c r="Y109" s="156"/>
      <c r="Z109" s="156"/>
      <c r="AA109" s="156"/>
      <c r="AB109" s="156"/>
      <c r="AC109" s="156"/>
      <c r="AD109" s="156"/>
      <c r="AE109" s="156" t="s">
        <v>131</v>
      </c>
      <c r="AF109" s="156"/>
      <c r="AG109" s="156"/>
      <c r="AH109" s="156"/>
      <c r="AI109" s="156"/>
      <c r="AJ109" s="156"/>
      <c r="AK109" s="156"/>
      <c r="AL109" s="156"/>
      <c r="AM109" s="156"/>
      <c r="AN109" s="156"/>
      <c r="AO109" s="156"/>
      <c r="AP109" s="156"/>
      <c r="AQ109" s="156"/>
      <c r="AR109" s="156"/>
      <c r="AS109" s="156"/>
      <c r="AT109" s="156"/>
      <c r="AU109" s="156"/>
      <c r="AV109" s="156"/>
      <c r="AW109" s="156"/>
      <c r="AX109" s="156"/>
      <c r="AY109" s="156"/>
      <c r="AZ109" s="156"/>
      <c r="BA109" s="156"/>
      <c r="BB109" s="156"/>
      <c r="BC109" s="156"/>
      <c r="BD109" s="156"/>
      <c r="BE109" s="156"/>
      <c r="BF109" s="156"/>
      <c r="BG109" s="156"/>
      <c r="BH109" s="156"/>
    </row>
    <row r="110" spans="1:60" outlineLevel="1">
      <c r="A110" s="157">
        <v>80</v>
      </c>
      <c r="B110" s="164" t="s">
        <v>298</v>
      </c>
      <c r="C110" s="193" t="s">
        <v>299</v>
      </c>
      <c r="D110" s="166" t="s">
        <v>130</v>
      </c>
      <c r="E110" s="170">
        <v>1</v>
      </c>
      <c r="F110" s="172"/>
      <c r="G110" s="173">
        <f>ROUND(E110*F110,2)</f>
        <v>0</v>
      </c>
      <c r="H110" s="172"/>
      <c r="I110" s="173">
        <f>ROUND(E110*H110,2)</f>
        <v>0</v>
      </c>
      <c r="J110" s="172"/>
      <c r="K110" s="173">
        <f>ROUND(E110*J110,2)</f>
        <v>0</v>
      </c>
      <c r="L110" s="173">
        <v>15</v>
      </c>
      <c r="M110" s="173">
        <f>G110*(1+L110/100)</f>
        <v>0</v>
      </c>
      <c r="N110" s="166">
        <v>0</v>
      </c>
      <c r="O110" s="166">
        <f>ROUND(E110*N110,5)</f>
        <v>0</v>
      </c>
      <c r="P110" s="166">
        <v>0</v>
      </c>
      <c r="Q110" s="166">
        <f>ROUND(E110*P110,5)</f>
        <v>0</v>
      </c>
      <c r="R110" s="166"/>
      <c r="S110" s="166"/>
      <c r="T110" s="167">
        <v>1</v>
      </c>
      <c r="U110" s="166">
        <f>ROUND(E110*T110,2)</f>
        <v>1</v>
      </c>
      <c r="V110" s="156"/>
      <c r="W110" s="156"/>
      <c r="X110" s="156"/>
      <c r="Y110" s="156"/>
      <c r="Z110" s="156"/>
      <c r="AA110" s="156"/>
      <c r="AB110" s="156"/>
      <c r="AC110" s="156"/>
      <c r="AD110" s="156"/>
      <c r="AE110" s="156" t="s">
        <v>131</v>
      </c>
      <c r="AF110" s="156"/>
      <c r="AG110" s="156"/>
      <c r="AH110" s="156"/>
      <c r="AI110" s="156"/>
      <c r="AJ110" s="156"/>
      <c r="AK110" s="156"/>
      <c r="AL110" s="156"/>
      <c r="AM110" s="156"/>
      <c r="AN110" s="156"/>
      <c r="AO110" s="156"/>
      <c r="AP110" s="156"/>
      <c r="AQ110" s="156"/>
      <c r="AR110" s="156"/>
      <c r="AS110" s="156"/>
      <c r="AT110" s="156"/>
      <c r="AU110" s="156"/>
      <c r="AV110" s="156"/>
      <c r="AW110" s="156"/>
      <c r="AX110" s="156"/>
      <c r="AY110" s="156"/>
      <c r="AZ110" s="156"/>
      <c r="BA110" s="156"/>
      <c r="BB110" s="156"/>
      <c r="BC110" s="156"/>
      <c r="BD110" s="156"/>
      <c r="BE110" s="156"/>
      <c r="BF110" s="156"/>
      <c r="BG110" s="156"/>
      <c r="BH110" s="156"/>
    </row>
    <row r="111" spans="1:60" outlineLevel="1">
      <c r="A111" s="157">
        <v>81</v>
      </c>
      <c r="B111" s="164" t="s">
        <v>300</v>
      </c>
      <c r="C111" s="193" t="s">
        <v>301</v>
      </c>
      <c r="D111" s="166" t="s">
        <v>130</v>
      </c>
      <c r="E111" s="170">
        <v>1</v>
      </c>
      <c r="F111" s="172"/>
      <c r="G111" s="173">
        <f>ROUND(E111*F111,2)</f>
        <v>0</v>
      </c>
      <c r="H111" s="172"/>
      <c r="I111" s="173">
        <f>ROUND(E111*H111,2)</f>
        <v>0</v>
      </c>
      <c r="J111" s="172"/>
      <c r="K111" s="173">
        <f>ROUND(E111*J111,2)</f>
        <v>0</v>
      </c>
      <c r="L111" s="173">
        <v>15</v>
      </c>
      <c r="M111" s="173">
        <f>G111*(1+L111/100)</f>
        <v>0</v>
      </c>
      <c r="N111" s="166">
        <v>0</v>
      </c>
      <c r="O111" s="166">
        <f>ROUND(E111*N111,5)</f>
        <v>0</v>
      </c>
      <c r="P111" s="166">
        <v>0</v>
      </c>
      <c r="Q111" s="166">
        <f>ROUND(E111*P111,5)</f>
        <v>0</v>
      </c>
      <c r="R111" s="166"/>
      <c r="S111" s="166"/>
      <c r="T111" s="167">
        <v>1</v>
      </c>
      <c r="U111" s="166">
        <f>ROUND(E111*T111,2)</f>
        <v>1</v>
      </c>
      <c r="V111" s="156"/>
      <c r="W111" s="156"/>
      <c r="X111" s="156"/>
      <c r="Y111" s="156"/>
      <c r="Z111" s="156"/>
      <c r="AA111" s="156"/>
      <c r="AB111" s="156"/>
      <c r="AC111" s="156"/>
      <c r="AD111" s="156"/>
      <c r="AE111" s="156" t="s">
        <v>131</v>
      </c>
      <c r="AF111" s="156"/>
      <c r="AG111" s="156"/>
      <c r="AH111" s="156"/>
      <c r="AI111" s="156"/>
      <c r="AJ111" s="156"/>
      <c r="AK111" s="156"/>
      <c r="AL111" s="156"/>
      <c r="AM111" s="156"/>
      <c r="AN111" s="156"/>
      <c r="AO111" s="156"/>
      <c r="AP111" s="156"/>
      <c r="AQ111" s="156"/>
      <c r="AR111" s="156"/>
      <c r="AS111" s="156"/>
      <c r="AT111" s="156"/>
      <c r="AU111" s="156"/>
      <c r="AV111" s="156"/>
      <c r="AW111" s="156"/>
      <c r="AX111" s="156"/>
      <c r="AY111" s="156"/>
      <c r="AZ111" s="156"/>
      <c r="BA111" s="156"/>
      <c r="BB111" s="156"/>
      <c r="BC111" s="156"/>
      <c r="BD111" s="156"/>
      <c r="BE111" s="156"/>
      <c r="BF111" s="156"/>
      <c r="BG111" s="156"/>
      <c r="BH111" s="156"/>
    </row>
    <row r="112" spans="1:60" outlineLevel="1">
      <c r="A112" s="182">
        <v>82</v>
      </c>
      <c r="B112" s="183" t="s">
        <v>302</v>
      </c>
      <c r="C112" s="195" t="s">
        <v>303</v>
      </c>
      <c r="D112" s="184" t="s">
        <v>130</v>
      </c>
      <c r="E112" s="185">
        <v>1</v>
      </c>
      <c r="F112" s="186"/>
      <c r="G112" s="187">
        <f>ROUND(E112*F112,2)</f>
        <v>0</v>
      </c>
      <c r="H112" s="186"/>
      <c r="I112" s="187">
        <f>ROUND(E112*H112,2)</f>
        <v>0</v>
      </c>
      <c r="J112" s="186"/>
      <c r="K112" s="187">
        <f>ROUND(E112*J112,2)</f>
        <v>0</v>
      </c>
      <c r="L112" s="187">
        <v>15</v>
      </c>
      <c r="M112" s="187">
        <f>G112*(1+L112/100)</f>
        <v>0</v>
      </c>
      <c r="N112" s="184">
        <v>0</v>
      </c>
      <c r="O112" s="184">
        <f>ROUND(E112*N112,5)</f>
        <v>0</v>
      </c>
      <c r="P112" s="184">
        <v>0</v>
      </c>
      <c r="Q112" s="184">
        <f>ROUND(E112*P112,5)</f>
        <v>0</v>
      </c>
      <c r="R112" s="184"/>
      <c r="S112" s="184"/>
      <c r="T112" s="188">
        <v>1</v>
      </c>
      <c r="U112" s="184">
        <f>ROUND(E112*T112,2)</f>
        <v>1</v>
      </c>
      <c r="V112" s="156"/>
      <c r="W112" s="156"/>
      <c r="X112" s="156"/>
      <c r="Y112" s="156"/>
      <c r="Z112" s="156"/>
      <c r="AA112" s="156"/>
      <c r="AB112" s="156"/>
      <c r="AC112" s="156"/>
      <c r="AD112" s="156"/>
      <c r="AE112" s="156" t="s">
        <v>131</v>
      </c>
      <c r="AF112" s="156"/>
      <c r="AG112" s="156"/>
      <c r="AH112" s="156"/>
      <c r="AI112" s="156"/>
      <c r="AJ112" s="156"/>
      <c r="AK112" s="156"/>
      <c r="AL112" s="156"/>
      <c r="AM112" s="156"/>
      <c r="AN112" s="156"/>
      <c r="AO112" s="156"/>
      <c r="AP112" s="156"/>
      <c r="AQ112" s="156"/>
      <c r="AR112" s="156"/>
      <c r="AS112" s="156"/>
      <c r="AT112" s="156"/>
      <c r="AU112" s="156"/>
      <c r="AV112" s="156"/>
      <c r="AW112" s="156"/>
      <c r="AX112" s="156"/>
      <c r="AY112" s="156"/>
      <c r="AZ112" s="156"/>
      <c r="BA112" s="156"/>
      <c r="BB112" s="156"/>
      <c r="BC112" s="156"/>
      <c r="BD112" s="156"/>
      <c r="BE112" s="156"/>
      <c r="BF112" s="156"/>
      <c r="BG112" s="156"/>
      <c r="BH112" s="156"/>
    </row>
    <row r="113" spans="1:31">
      <c r="A113" s="6"/>
      <c r="B113" s="7" t="s">
        <v>304</v>
      </c>
      <c r="C113" s="196" t="s">
        <v>304</v>
      </c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AC113">
        <v>15</v>
      </c>
      <c r="AD113">
        <v>21</v>
      </c>
    </row>
    <row r="114" spans="1:31">
      <c r="A114" s="189"/>
      <c r="B114" s="190">
        <v>26</v>
      </c>
      <c r="C114" s="197" t="s">
        <v>304</v>
      </c>
      <c r="D114" s="191"/>
      <c r="E114" s="191"/>
      <c r="F114" s="191"/>
      <c r="G114" s="192">
        <f>G8+G11+G14+G16+G23+G25+G29+G31+G34+G53+G55+G62+G70+G82+G87+G89+G91+G100+G105+G108</f>
        <v>0</v>
      </c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AC114">
        <f>SUMIF(L7:L112,AC113,G7:G112)</f>
        <v>0</v>
      </c>
      <c r="AD114">
        <f>SUMIF(L7:L112,AD113,G7:G112)</f>
        <v>0</v>
      </c>
      <c r="AE114" t="s">
        <v>305</v>
      </c>
    </row>
    <row r="115" spans="1:31">
      <c r="A115" s="6"/>
      <c r="B115" s="7" t="s">
        <v>304</v>
      </c>
      <c r="C115" s="196" t="s">
        <v>304</v>
      </c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>
      <c r="A116" s="6"/>
      <c r="B116" s="7" t="s">
        <v>304</v>
      </c>
      <c r="C116" s="196" t="s">
        <v>304</v>
      </c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</row>
    <row r="117" spans="1:31">
      <c r="A117" s="255">
        <v>33</v>
      </c>
      <c r="B117" s="255"/>
      <c r="C117" s="25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</row>
    <row r="118" spans="1:31">
      <c r="A118" s="257"/>
      <c r="B118" s="258"/>
      <c r="C118" s="259"/>
      <c r="D118" s="258"/>
      <c r="E118" s="258"/>
      <c r="F118" s="258"/>
      <c r="G118" s="260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AE118" t="s">
        <v>306</v>
      </c>
    </row>
    <row r="119" spans="1:31">
      <c r="A119" s="261"/>
      <c r="B119" s="262"/>
      <c r="C119" s="263"/>
      <c r="D119" s="262"/>
      <c r="E119" s="262"/>
      <c r="F119" s="262"/>
      <c r="G119" s="264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</row>
    <row r="120" spans="1:31">
      <c r="A120" s="261"/>
      <c r="B120" s="262"/>
      <c r="C120" s="263"/>
      <c r="D120" s="262"/>
      <c r="E120" s="262"/>
      <c r="F120" s="262"/>
      <c r="G120" s="264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</row>
    <row r="121" spans="1:31">
      <c r="A121" s="261"/>
      <c r="B121" s="262"/>
      <c r="C121" s="263"/>
      <c r="D121" s="262"/>
      <c r="E121" s="262"/>
      <c r="F121" s="262"/>
      <c r="G121" s="264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</row>
    <row r="122" spans="1:31">
      <c r="A122" s="265"/>
      <c r="B122" s="266"/>
      <c r="C122" s="267"/>
      <c r="D122" s="266"/>
      <c r="E122" s="266"/>
      <c r="F122" s="266"/>
      <c r="G122" s="268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spans="1:31">
      <c r="A123" s="6"/>
      <c r="B123" s="7" t="s">
        <v>304</v>
      </c>
      <c r="C123" s="196" t="s">
        <v>304</v>
      </c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31">
      <c r="C124" s="198"/>
      <c r="AE124" t="s">
        <v>307</v>
      </c>
    </row>
  </sheetData>
  <mergeCells count="9">
    <mergeCell ref="C104:G104"/>
    <mergeCell ref="A117:C117"/>
    <mergeCell ref="A118:G122"/>
    <mergeCell ref="A1:G1"/>
    <mergeCell ref="C2:G2"/>
    <mergeCell ref="C3:G3"/>
    <mergeCell ref="C4:G4"/>
    <mergeCell ref="C93:G93"/>
    <mergeCell ref="C102:G102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Luci</cp:lastModifiedBy>
  <cp:lastPrinted>2021-05-26T06:57:34Z</cp:lastPrinted>
  <dcterms:created xsi:type="dcterms:W3CDTF">2009-04-08T07:15:50Z</dcterms:created>
  <dcterms:modified xsi:type="dcterms:W3CDTF">2021-05-26T06:57:49Z</dcterms:modified>
</cp:coreProperties>
</file>